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q68588\Desktop\"/>
    </mc:Choice>
  </mc:AlternateContent>
  <bookViews>
    <workbookView xWindow="0" yWindow="0" windowWidth="19200" windowHeight="6760"/>
  </bookViews>
  <sheets>
    <sheet name="HB SB 7001 Introduced"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1" l="1"/>
  <c r="P7" i="1" l="1"/>
  <c r="P8" i="1"/>
  <c r="P9" i="1"/>
  <c r="P10" i="1"/>
  <c r="P11" i="1"/>
  <c r="P12" i="1"/>
  <c r="P13" i="1"/>
  <c r="P14" i="1"/>
  <c r="P15" i="1"/>
  <c r="P16" i="1"/>
  <c r="P17" i="1"/>
  <c r="P18" i="1"/>
  <c r="P19" i="1"/>
  <c r="P20" i="1"/>
  <c r="P21" i="1"/>
  <c r="P22" i="1"/>
  <c r="P23" i="1"/>
  <c r="P24" i="1"/>
  <c r="P25" i="1"/>
  <c r="P26" i="1"/>
  <c r="P27" i="1"/>
  <c r="P28" i="1"/>
  <c r="P29" i="1"/>
  <c r="P30" i="1"/>
  <c r="P31" i="1"/>
  <c r="O3" i="1" s="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O4" i="1" l="1"/>
  <c r="O2" i="1"/>
  <c r="N4" i="1"/>
  <c r="N3" i="1"/>
  <c r="P4" i="1" l="1"/>
  <c r="O5" i="1"/>
  <c r="P2" i="1"/>
  <c r="N5" i="1"/>
  <c r="P3" i="1"/>
  <c r="P5" i="1" l="1"/>
</calcChain>
</file>

<file path=xl/sharedStrings.xml><?xml version="1.0" encoding="utf-8"?>
<sst xmlns="http://schemas.openxmlformats.org/spreadsheetml/2006/main" count="1209" uniqueCount="405">
  <si>
    <t>Secretarial Area</t>
  </si>
  <si>
    <t>Sec Area Sort</t>
  </si>
  <si>
    <t>Agency</t>
  </si>
  <si>
    <t>Agy Sort</t>
  </si>
  <si>
    <t>ARPA Source Group</t>
  </si>
  <si>
    <t>ARPA Source Group Sort</t>
  </si>
  <si>
    <t>Item 479.20 Par. - FY 2022</t>
  </si>
  <si>
    <t>Item 479.20 Par. - 2022-24</t>
  </si>
  <si>
    <t>Par Sort</t>
  </si>
  <si>
    <t>Title</t>
  </si>
  <si>
    <t>Description</t>
  </si>
  <si>
    <t>2022-2024 Allocation</t>
  </si>
  <si>
    <t>Legislative</t>
  </si>
  <si>
    <t>961: Division of Capitol Police</t>
  </si>
  <si>
    <t>State and Local Recovery Fund (SLRF)</t>
  </si>
  <si>
    <t>Public Safety</t>
  </si>
  <si>
    <t>B.2.s</t>
  </si>
  <si>
    <t>Pandemic related expenses</t>
  </si>
  <si>
    <t>Provides funding for pandemic related expenses.</t>
  </si>
  <si>
    <t>Judicial</t>
  </si>
  <si>
    <t>117: Virginia State Bar</t>
  </si>
  <si>
    <t>Public health initiatives</t>
  </si>
  <si>
    <t>B.2.p</t>
  </si>
  <si>
    <t>Legal Aid funding for eviction cases - Directly to Legal Services Corporation of Virginia</t>
  </si>
  <si>
    <t>Provides legal aid funding for housing eviction cases.</t>
  </si>
  <si>
    <t>Executive Offices</t>
  </si>
  <si>
    <t>121: Office of the Governor</t>
  </si>
  <si>
    <t>Language Translation Capacity</t>
  </si>
  <si>
    <t>B.2.q</t>
  </si>
  <si>
    <t>Contractor for Language Access Translation services planning</t>
  </si>
  <si>
    <t>Provides contract funding for language access translation services planning.</t>
  </si>
  <si>
    <t>141: Attorney General and Department of Law</t>
  </si>
  <si>
    <t>Addressing Community Violence</t>
  </si>
  <si>
    <t>B.2.r</t>
  </si>
  <si>
    <t>Gun Violence Reduction Programs</t>
  </si>
  <si>
    <t>Provides funding for partnerships with local law enforcement to drive down shootings, gun homicides, and violent crime using a combination of outreach, prevention, strategic prosecutions, and evidence- based policing. These partnerships will focus their efforts on areas that have been identified to be more likely to experience violent crime.</t>
  </si>
  <si>
    <t>Administration</t>
  </si>
  <si>
    <t>157: Compensation Board</t>
  </si>
  <si>
    <t>Hazard pay for sworn officers</t>
  </si>
  <si>
    <t>Provides funding for a one-time hazard pay bonus of $1,000 for state supported sworn officers of Sheriffs Departments and Regional Jails.</t>
  </si>
  <si>
    <t>194: Department of General Services</t>
  </si>
  <si>
    <t>Broadband</t>
  </si>
  <si>
    <t>B.2.b</t>
  </si>
  <si>
    <t>B.5.b</t>
  </si>
  <si>
    <t>Legal and real estate transaction support for agencies that own property to support broadband expansion</t>
  </si>
  <si>
    <t>Provides additional staff support to the Bureau of Real Estate Services to facilitate the negotiation and legal support necessary to enable broadband infrastructure expansion involving the Commonwealth's real property.</t>
  </si>
  <si>
    <t>Courier Enhancements - Division of Consolidated Laboratory Services (DCLS)</t>
  </si>
  <si>
    <t>Provides funding to assess and improve sample collection dropboxes at health departments.</t>
  </si>
  <si>
    <t>B.5.i</t>
  </si>
  <si>
    <t>Customer Support Enhancements - Division of Consolidated Laboratory Services (DCLS)</t>
  </si>
  <si>
    <t>Purchase software to assist with the tracking and resolution of phone calls.</t>
  </si>
  <si>
    <t>Existing LIM System Infrastructure - Technology Infrastructure Improvements Division of Consolidated Laboratory Services (DCLS)</t>
  </si>
  <si>
    <t>Provides funding for needed infrastructure and security upgrades to the existing clinical Laboratory Information Management System until other upgrades and improvements are complete.</t>
  </si>
  <si>
    <t>LIM System Developer - Information Technology (IT) Workforce Enhancements - Division of Consolidated Laboratory Services (DCLS)</t>
  </si>
  <si>
    <t>Provides funding for a dedicated Laboratory Information Management System developer.</t>
  </si>
  <si>
    <t>LIM System Improvements - Information Technology (IT) Enhancements - Division of Consolidated Laboratory Services (DCLS)</t>
  </si>
  <si>
    <t>Provides funding to assess and begin improvements to the current clinical Laboratory Information Management System.</t>
  </si>
  <si>
    <t>Other Grants</t>
  </si>
  <si>
    <t>D.1</t>
  </si>
  <si>
    <t>Other Grants: Crisis Response Cooperative Agreement (CDC)</t>
  </si>
  <si>
    <t>Appropriation for other grants provided for one-time expenses for the purposes authorized and permitted under federal law and in accordance with federal guidance. Written notification of use is required prior to spending.</t>
  </si>
  <si>
    <t>132: Department of Elections</t>
  </si>
  <si>
    <t>Elections</t>
  </si>
  <si>
    <t>B.2.t</t>
  </si>
  <si>
    <t>Early voting / Sunday voting support</t>
  </si>
  <si>
    <t>Provides funding to help support the efforts of localities to expand early voting to include the adoption of Sunday voting.</t>
  </si>
  <si>
    <t>Voter Education</t>
  </si>
  <si>
    <t>Provides for a voter education campaign to educate Virginians on new elections laws and combat misinformation about Virginia elections.</t>
  </si>
  <si>
    <t>Agriculture and Forestry</t>
  </si>
  <si>
    <t>301: Department of Agriculture and Consumer Services</t>
  </si>
  <si>
    <t>Food Access</t>
  </si>
  <si>
    <t>B.2.j</t>
  </si>
  <si>
    <t>Food Access and Healthcare partnership</t>
  </si>
  <si>
    <t>Provides support for the expansion of food access and healthcare partnerships.</t>
  </si>
  <si>
    <t>B.5.d</t>
  </si>
  <si>
    <t>Food bank and Food pantry capacity-building</t>
  </si>
  <si>
    <t>Provides support for the Virginia Food Banks to build capacity through warehouse renovation, expansion, and efficiency improvements.</t>
  </si>
  <si>
    <t>Shelf-stable Food Purchase Program</t>
  </si>
  <si>
    <t>Provides support for the development of a shelf-stable food purchase program to shore up shelf-stable inventory and purchase low-cost produce, dairy, and meat for distribution to support outreach to underserved communities.</t>
  </si>
  <si>
    <t>Virginia Agriculture Food Assistance Program</t>
  </si>
  <si>
    <t>Expands support for the Virginia Food Assistance Program established during the 2021 session to assist Virginia farmers and food producers with donating, selling, or otherwise providing agriculture products to Virginia's charitable food assistance organizations.</t>
  </si>
  <si>
    <t>Virginia Farm to Virginia Families Food Box</t>
  </si>
  <si>
    <t>Provides support for a program that will connect local farmers with food banks and emergency food partners, ensuring resources and food assistance will serve the most underserved communities.</t>
  </si>
  <si>
    <t>Commerce and Trade</t>
  </si>
  <si>
    <t>165: Department of Housing and Community Development</t>
  </si>
  <si>
    <t>Broadband VATI</t>
  </si>
  <si>
    <t>Supports broadband access, with funds to be managed and awarded through the Virginia Telecommunications Initiative grant making process.</t>
  </si>
  <si>
    <t>Line Extension Customer Assistance Program (LECAP)</t>
  </si>
  <si>
    <t>Provides funding for a broadband Line Extension Customer Assistance Program to support the extension of existing broadband networks to low to moderate income residents.</t>
  </si>
  <si>
    <t>Other small business</t>
  </si>
  <si>
    <t>B.2.d</t>
  </si>
  <si>
    <t>Expand Virginia Main Street Program</t>
  </si>
  <si>
    <t>Provides funding to expand the Virginia Main Street Program.</t>
  </si>
  <si>
    <t>Expand Virginia Removal or Rehabilitation of Derelict Structures Fund</t>
  </si>
  <si>
    <t>Provides funding to expand the Virginia Removal or Rehabilitation of Derelict Structures Fund program.</t>
  </si>
  <si>
    <t>Dedicated Lead Rehabilitation Program</t>
  </si>
  <si>
    <t xml:space="preserve">Provides funding for a dedicated lead rehabilitation program to address childhood lead poisoning in residential properties. 
</t>
  </si>
  <si>
    <t>Capital Fund</t>
  </si>
  <si>
    <t>C. (Capital Fund)</t>
  </si>
  <si>
    <t>Virginia Telecommunications Initiative (VATI) - Broadband</t>
  </si>
  <si>
    <t>Other Grants: Emergency Rental Assistance (US Treasury)</t>
  </si>
  <si>
    <t>Other Grants: HOME Investment Partnerships Program - Non-entitlement (HUD)</t>
  </si>
  <si>
    <t>350: Department of Small Business and Supplier Diversity</t>
  </si>
  <si>
    <t>Rebuild Va</t>
  </si>
  <si>
    <t>B.2.c</t>
  </si>
  <si>
    <t>RebuildVA - existing pipeline</t>
  </si>
  <si>
    <t>Funds grants for qualifying applications received by the Department on or before June 30, 2021, for which a grant has not been awarded.</t>
  </si>
  <si>
    <t>RebuildVA - supplement only</t>
  </si>
  <si>
    <t>Funds grants to allow for the continued acceptance of RebuildVA applications and the award of grants to qualified applicants. In allocating funds to support grants for applications solicited by the agency after June 30, 2021, the Department is to prioritize funding for businesses in the hospitality and tourism industry, including hotel and lodging establishments, restaurants, and entertainment and public amusement venues. In awarding funds to restaurants, funds are to be reserved for restaurants that have not received federal assistance through the Small Business Administration’s Restaurant Revitalization Fund or loan forgiveness from the Small Business Administration’s Paycheck Protection Program.</t>
  </si>
  <si>
    <t>360: Fort Monroe Authority</t>
  </si>
  <si>
    <t>Tourism</t>
  </si>
  <si>
    <t>B.2.f</t>
  </si>
  <si>
    <t>Construct First Landing Monument</t>
  </si>
  <si>
    <t>Provides funding for construction of a permanent monument to commemorate the 400-year anniversary of the First Landing of Africans at Point Comfort in Fort Monroe. The 2019 Appropriation Act included $500,000 from the general fund for planning of a permanent monument.</t>
  </si>
  <si>
    <t>320: Virginia Tourism Authority</t>
  </si>
  <si>
    <t>DMO Grants</t>
  </si>
  <si>
    <t>Supports local destination marketing organizations in their response to the negative economic impacts of the pandemic.</t>
  </si>
  <si>
    <t>Meetings Marketing and Incentives</t>
  </si>
  <si>
    <t>Provides support for the Authority's marketing and incentive programs in response to the negative impacts of the pandemic.</t>
  </si>
  <si>
    <t>Provides funds to collaborate and partner with the City of Virginia Beach to develop historical and cultural content with the Virginia African American Cultural Center (VAACC)</t>
  </si>
  <si>
    <t>Sports Marketing and Incentives</t>
  </si>
  <si>
    <t>Tourism Media Marketing</t>
  </si>
  <si>
    <t>Education</t>
  </si>
  <si>
    <t>201: Department of Education, Central Office Operations</t>
  </si>
  <si>
    <t>Other Grants: Child Care &amp; Development Block Grant (ACF)</t>
  </si>
  <si>
    <t>Other Grants: Child Care Entitlement to States (ACF)</t>
  </si>
  <si>
    <t>Other Grants: Child Care Stabilization Grants (ACF)</t>
  </si>
  <si>
    <t>Other Grants: Elementary &amp; Secondary School Emergency Relief Homeless Children and Youth (ESSER) - (US DOE)</t>
  </si>
  <si>
    <t>Other Grants: Elementary &amp; Secondary School Emergency Relief (ESSER) - (US DOE)</t>
  </si>
  <si>
    <t>Other Grants: Emergency Assistance to Non-Public Schools (US DOE)</t>
  </si>
  <si>
    <t>197: Direct Aid to Public Education</t>
  </si>
  <si>
    <t>B.2.g</t>
  </si>
  <si>
    <t>Enhance CTE program at Fredericksburg City Schools System</t>
  </si>
  <si>
    <t>Enhance career technical education programs in the Fredericksburg City Schools.</t>
  </si>
  <si>
    <t>Expand the An Achievable Dream program into Henrico County</t>
  </si>
  <si>
    <t>Supports the creation of An Achievable Dream program in Henrico County.</t>
  </si>
  <si>
    <t>One-time grant to Portsmouth Public Schools</t>
  </si>
  <si>
    <t xml:space="preserve">Provides a one-time grant to Portsmouth Public Schools to support students with workforce readiness education and industry based skills, including internships and externships, apprenticeships, and assistance in enrollment in post-secondary education.
</t>
  </si>
  <si>
    <t>Support tutoring and mentoring programs in Sussex County through the Sussex County Youth and Adult Recreation Association and Washington Park LLC</t>
  </si>
  <si>
    <t>Supports tutoring and mentoring programs in Sussex County through the Sussex County Youth and Adult Recreation Association and Washington Park LLC</t>
  </si>
  <si>
    <t>Education -Ventilation</t>
  </si>
  <si>
    <t>B.2.h</t>
  </si>
  <si>
    <t>Address ventilation needs at local public school facilities</t>
  </si>
  <si>
    <t>Supports ventilation improvements in public elementary and secondary school facilities.</t>
  </si>
  <si>
    <t>Other Grants: IDEA - Grants to States (US DOE)</t>
  </si>
  <si>
    <t>Other Grants: IDEA - Preschool (US DOE)</t>
  </si>
  <si>
    <t>245: State Council of Higher Education for Virginia</t>
  </si>
  <si>
    <t>Higher Education</t>
  </si>
  <si>
    <t>B.2.i</t>
  </si>
  <si>
    <t>Undergraduate financial aid funding for low-income students</t>
  </si>
  <si>
    <t>Provides need-based financial assistance to in-state undergraduate students at public and private, non-profit institutions of higher education.</t>
  </si>
  <si>
    <t>260: Virginia Community College System</t>
  </si>
  <si>
    <t>Manassas Campus Trades Building</t>
  </si>
  <si>
    <t>Construct a new building that would allow the Northern Virginia Community College (NVCC) to expand its trades programs in carpentry, electrical, computer integration in trades, advanced automotive, and backup power systems.</t>
  </si>
  <si>
    <t>Medical Education Campus Expansion</t>
  </si>
  <si>
    <t>Construct a new building that would allow the Northern Virginia Community College (NVCC) to expand its nursing, phlebotomy, occupational therapy assistant, and physical therapist assistant programs.</t>
  </si>
  <si>
    <t>425: Jamestown-Yorktown Foundation</t>
  </si>
  <si>
    <t>Upgrade HVAC at museum facilities</t>
  </si>
  <si>
    <t>Provide funding to allow the Jamestown-Yorktown Foundation to upgrade the ventilation systems in its facilities.</t>
  </si>
  <si>
    <t>202: The Library Of Virginia</t>
  </si>
  <si>
    <t>Other Grants: Institute of Museum and Library Services (IMLS)</t>
  </si>
  <si>
    <t>148: Virginia Commission for the Arts</t>
  </si>
  <si>
    <t>Other Grants: National Endowment for the Arts - State Arts Agencies</t>
  </si>
  <si>
    <t>238: Virginia Museum of Fine Arts</t>
  </si>
  <si>
    <t>Address ventilation upgrades at facilities</t>
  </si>
  <si>
    <t>Replace remaining outdated air handling units at the main campus of the Virginia Museum Fine Arts.</t>
  </si>
  <si>
    <t>244: Online Virginia Network Authority</t>
  </si>
  <si>
    <t>Enhance Online Virginia Network</t>
  </si>
  <si>
    <t>Infuse additional funding to enhance the Online Virginia Network.</t>
  </si>
  <si>
    <t>984: Maintain Affordable Access</t>
  </si>
  <si>
    <t>Other Grants: Higher Education Emergency Relief Fund (HEERF) - Public &amp; Non-Profit Institutions (US DOE)</t>
  </si>
  <si>
    <t>Finance</t>
  </si>
  <si>
    <t>162: Department of Accounts Transfer Payments</t>
  </si>
  <si>
    <t>Other Grants: State and Local Recovery Fund - Local (Non-Entitlement) - (US Treasury)</t>
  </si>
  <si>
    <t>Health and Human Resources</t>
  </si>
  <si>
    <t>601: Department of Health</t>
  </si>
  <si>
    <t>CSOs and Wastewater</t>
  </si>
  <si>
    <t>B.2.k</t>
  </si>
  <si>
    <t>B.5.e</t>
  </si>
  <si>
    <t>Improvement funds for well and septic systems</t>
  </si>
  <si>
    <t>Provides improvement funds for well and septic systems for homeowners at or below 200 percent of the federal poverty guidelines.</t>
  </si>
  <si>
    <t>Drinking Water</t>
  </si>
  <si>
    <t>B.2.l</t>
  </si>
  <si>
    <t>B.5.f</t>
  </si>
  <si>
    <t>Drinking water infrastructure and resources</t>
  </si>
  <si>
    <t>Supports equal access to drinking water at small and disadvantaged community waterworks.</t>
  </si>
  <si>
    <t>Substance Use Disorder</t>
  </si>
  <si>
    <t>B.2.o</t>
  </si>
  <si>
    <t>B.5.h</t>
  </si>
  <si>
    <t>Prevent substance misuse and suicide epidemics</t>
  </si>
  <si>
    <t>Establish prevention programs to address substance abuse and suicide epidemics</t>
  </si>
  <si>
    <t>Broadband connectivity at local health departments</t>
  </si>
  <si>
    <t>Addresses broadband connectivity and network infrastructure issues at local health departments.</t>
  </si>
  <si>
    <t>Electronic Health Records</t>
  </si>
  <si>
    <t>Provides funding to procure and deploy an electronic health records system to enable health information exchanges, improve data infrastructure, and help identify and reduce health disparities across the state.</t>
  </si>
  <si>
    <t>Facility Infrastructure at VDH Central Office and Local Health Departments</t>
  </si>
  <si>
    <t>Targets core building upgrades at local health departments to mitigate the impact of infrastructure that hinders the agency's ability to reach and serve at-risk communities.</t>
  </si>
  <si>
    <t>Modernization of VDH administrative systems and software</t>
  </si>
  <si>
    <t>Modernizes the agency's administrative systems and software in order to create response capacity during future emergencies.</t>
  </si>
  <si>
    <t>Public Oral Health Taskforce</t>
  </si>
  <si>
    <t>Creates a Public Oral Health Taskforce aimed at strengthening public oral health and improving patient outcomes and experiences.</t>
  </si>
  <si>
    <t>Records Management System</t>
  </si>
  <si>
    <t>Provides funding for a records management system that will digitize and automate records processes in order to improve employee productivity, create reliable and useable data, and enable rapid sharing of critical health information across the state.</t>
  </si>
  <si>
    <t>Targeted Community Outreach</t>
  </si>
  <si>
    <t>Provides targeted community outreach in order to increase impact on difficult to reach communities and mitigate harm caused by COVID-19.</t>
  </si>
  <si>
    <t>Other Grants: COVID-19 Vaccine Preparedness Adjustment (CDC)</t>
  </si>
  <si>
    <t>Other Grants: Disease Intervention Workforce (CDC)</t>
  </si>
  <si>
    <t>Other Grants: Epidemiology and Lab Capacity for School Testing (CDC)</t>
  </si>
  <si>
    <t>Other Grants: Expand Genomic Sequencing (CDC)</t>
  </si>
  <si>
    <t>Other Grants: Maternal, Infant and Early Childhood Home Visiting Grant Program (HRSA)</t>
  </si>
  <si>
    <t>Other Grants: Small Rural Hospital Improvement Program (SHIP) (HRSA)</t>
  </si>
  <si>
    <t>602: Department of Medical Assistance Services</t>
  </si>
  <si>
    <t>Backlogs Due to COVID-19</t>
  </si>
  <si>
    <t>Addresses operational backlogs by hiring contract workers to assist with eligibility re-evaluations and member appeals. In addition, funding is provided to perform COVID-19 related outreach and engagement activities.</t>
  </si>
  <si>
    <t>Increase per diem funding for long term care facilities from $15 to $20</t>
  </si>
  <si>
    <t>Increases per diem funding for long term care facilities from $15 to $20.</t>
  </si>
  <si>
    <t>720: Department of Behavioral Health and Developmental Services</t>
  </si>
  <si>
    <t>Mental Health</t>
  </si>
  <si>
    <t>B.2.n</t>
  </si>
  <si>
    <t>B.5.g</t>
  </si>
  <si>
    <t>Expand dementia program and residential treatment pilot</t>
  </si>
  <si>
    <t>Provides funds for an additional pilot program for individuals diagnosed with dementia who can be discharged or diverted from hospitalization in a state behavioral health facility.</t>
  </si>
  <si>
    <t>Fund HVAC and water projects at state facilities</t>
  </si>
  <si>
    <t>Provides funds for capital improvements in ventilation and water and sewer systems at state behavioral health facilities and intellectual disability training centers.</t>
  </si>
  <si>
    <t>Increase compensation for direct care staff at state facilities</t>
  </si>
  <si>
    <t>Provides funds to continue staff bonuses in state behavioral health facilities and intellectual disability training centers in FY 2022. Permanent salary adjustments will be included in the Governor's introduced budget for the FY 2022 - FY 2024 biennium.</t>
  </si>
  <si>
    <t>Increase funding for community crisis system</t>
  </si>
  <si>
    <t>Expands access to community-based crisis services by providing funds for additional mobile crisis teams and crisis receiving facilities.</t>
  </si>
  <si>
    <t>Permanent supportive housing in Northern Virginia</t>
  </si>
  <si>
    <t>Increases funding for permanent supportive housing in Northern Virginia to assist with the bed crisis at state facilities</t>
  </si>
  <si>
    <t>Purchase personal protective equipment at state facilities</t>
  </si>
  <si>
    <t>Provides for the purchase of personal protective equipment and infection control at state behavioral health facilities and intellectual disability training centers.</t>
  </si>
  <si>
    <t>Expand community-based substance use disorder treatment</t>
  </si>
  <si>
    <t>Provides funding for additional tratment of substance use disorder treatment.</t>
  </si>
  <si>
    <t>Grants for Virginia Association of Recovery Residences</t>
  </si>
  <si>
    <t>Provides funding for grants to members of the Virginia Association of Recovery Residences for recovery support services.</t>
  </si>
  <si>
    <t>Other Grants: Community-based overdose prevention programs, syringe services programs, and other harm reduction services (HHS)</t>
  </si>
  <si>
    <t>Other Grants: Funding For Community-Based Local Behavioral Health Needs (HHS)</t>
  </si>
  <si>
    <t>Other Grants: IDEA - Infants and Toddlers (US DOE)</t>
  </si>
  <si>
    <t>Other Grants: Mental Health Block Grant (SAMHSA)</t>
  </si>
  <si>
    <t>Other Grants: Substance Abuse Block Grant (SAMHSA)</t>
  </si>
  <si>
    <t>262: Department for Aging and Rehabilitative Services</t>
  </si>
  <si>
    <t>Assisted Living Facility Structural Improvements</t>
  </si>
  <si>
    <t>Makes funding available to assisted living facilities, that serve a disproportionate share of auxiliary grant residents, with HVAC/air quality systems and physical plant improvements.</t>
  </si>
  <si>
    <t>Other Grants: Congregate Meals (ACL)</t>
  </si>
  <si>
    <t>Other Grants: Family Caregivers (ACL)</t>
  </si>
  <si>
    <t>Other Grants: Home Delivered Meals (ACL)</t>
  </si>
  <si>
    <t>Other Grants: Preventive Services (ACL)</t>
  </si>
  <si>
    <t>Other Grants: Supportive Services (ACL)</t>
  </si>
  <si>
    <t>Other Grants: Title VII Long-term Care Ombudsman (ACL)</t>
  </si>
  <si>
    <t>Other Grants: Title XX Adult Services ( ACL)</t>
  </si>
  <si>
    <t>765: Department of Social Services</t>
  </si>
  <si>
    <t>Trauma Informed Community Network (TICN)</t>
  </si>
  <si>
    <t>Provides funding to the Virginia Trauma-Informed Community Network to develop a community awareness campaign and offer education, professional development, mini grants, and other initiatives to support existing networks.</t>
  </si>
  <si>
    <t>Other Grants: Child Abuse State Grants (ACF)</t>
  </si>
  <si>
    <t>Other Grants: Community-based Child Abuse Prevention (ACF)</t>
  </si>
  <si>
    <t>Other Grants: Family Violence Prevention and Services (ACF)</t>
  </si>
  <si>
    <t>Other Grants: Low-income Home Energy Assistance Program (ACF)</t>
  </si>
  <si>
    <t>Other Grants: Low-Income Household Water Assistance Program</t>
  </si>
  <si>
    <t>Other Grants: Pandemic EBT Administrative Grant</t>
  </si>
  <si>
    <t>Other Grants: Pandemic Emergency Assistance (ACF)</t>
  </si>
  <si>
    <t>Other Grants: SNAP 3-Year State Administrative Expense Grants (USDA)</t>
  </si>
  <si>
    <t>702: Department for the Blind and Vision Impaired</t>
  </si>
  <si>
    <t>Creation of Outdoor Multi-use Pavilion Space</t>
  </si>
  <si>
    <t>Constructs a multi-purpose outdoor pavilion to mitigate the spread of viruses while providing a flexible training and work facility.</t>
  </si>
  <si>
    <t>Office Ventilation Upgrades</t>
  </si>
  <si>
    <t>Improves the ventilation systems in six agency offices in an effort to mitigate the spread of viruses.</t>
  </si>
  <si>
    <t>Structural Issues at the Virginia Industries for the Blind (VIB) Facility</t>
  </si>
  <si>
    <t>Renovates the Virginia Industries for the Blind facility in Charlottesville to ensure that an essential link in the pandemic supply chain is available.</t>
  </si>
  <si>
    <t>Labor</t>
  </si>
  <si>
    <t>182: Virginia Employment Commission</t>
  </si>
  <si>
    <t>Unemployment Assistance</t>
  </si>
  <si>
    <t>B.2.a</t>
  </si>
  <si>
    <t>B.5.a</t>
  </si>
  <si>
    <t>Adjudication Officers</t>
  </si>
  <si>
    <t>Provides funds for claims adjudication. By increasing contract support, VEC intends to reduce the backlog of applications through the entire unemployment insurance process, thereby increasing the number of applicants receiving payments and reducing the wait time for those payments.</t>
  </si>
  <si>
    <t>Backfill Trust Fund</t>
  </si>
  <si>
    <t>Provides funds for deposit to the Unemployment Trust Fund. Replenishment of the fund will help to restore the health of the fund and the Unemployment Insurance program, and will also reduce the magnitude of tax increases on Virginia employers as a result of the depletion of the fund.</t>
  </si>
  <si>
    <t>Call Center</t>
  </si>
  <si>
    <t>Provides funds for call center improvements. By increasing contract support and staffing, VEC intends to reduce the backlog of applications through the entire unemployment insurance process, thereby increasing the number of applicants receiving payments and reducing the wait time for those payments.</t>
  </si>
  <si>
    <t>IT UI Mod Completion and Upgrades</t>
  </si>
  <si>
    <t>Provides funds for information technology modernization. These funds will be used to upgrade the Unemployment Insurance System after completion of the third phase of the Modernization Project. Technology needs will include fraud protection, better communication tools between claimant and system and call center and system, updated website, and customer relationship management to help communicate with multiple stakeholder groups.</t>
  </si>
  <si>
    <t>Security</t>
  </si>
  <si>
    <t>Provides funds to continue elevated security at each center for the safety of the employees.</t>
  </si>
  <si>
    <t>Other Grants: Unemployment Insurance Extension Implementation Grants (US DOL)</t>
  </si>
  <si>
    <t>Natural and Historical Resources</t>
  </si>
  <si>
    <t>199: Department of Conservation and Recreation</t>
  </si>
  <si>
    <t>Parks</t>
  </si>
  <si>
    <t>B.2.m</t>
  </si>
  <si>
    <t>Outdoor Recreation Area Maintenance and Construction</t>
  </si>
  <si>
    <t>Provides funding to support outdoor recreation area maintenance and construction needs.</t>
  </si>
  <si>
    <t>Provides funds for Fairfax County for trail system connections at Lake Royal Park.</t>
  </si>
  <si>
    <t>440: Department of Environmental Quality</t>
  </si>
  <si>
    <t>Combined Sewer Overflow - Richmond, Lynchburg, Alexandria (placeholder)</t>
  </si>
  <si>
    <t>Provides funding to the Department of Environmental quality for grants to the cities of Alexandria, Lynchburg, and Richmond to pay a portion of the costs of their combined sewer overflow control projects. The City of Alexandria is to receive $50.0 million; the City of Lynchburg is to receive $25.0 million; and the City of Richmond is to receive $50.0 million.</t>
  </si>
  <si>
    <t>Septic, straight pipe, and sewer collection system repair, replacement, and upgrade</t>
  </si>
  <si>
    <t>Provides funding for for septic, straight pipe, and sewer collection system repair, replacement, and upgrades.</t>
  </si>
  <si>
    <t>Wastewater Treatment Plant Upgrades</t>
  </si>
  <si>
    <t>Provides funding to reimburse eligible entities as provided for in the Enhanced Nutrient Removal Certainty (ENRC) Program, and to reimburse the Town of Pound and the City of Petersburg for capital costs incurred for infrastructure improvements that are eligible for reimbursement under the Virginia Water Facilities Revolving Fund. Such reimbursements are to be made in accordance with eligibility determinations by the Department of Environmental Quality.</t>
  </si>
  <si>
    <t>Other Grants: Environmental Justice Cooperative Agreement Program (EPA)</t>
  </si>
  <si>
    <t>423: Department of Historic Resources</t>
  </si>
  <si>
    <t>Provides funds to the City of Harrisonburg to partner with the Dallard-Newman House to complete development of a Museum of African- American History and Culture in Harrisonburg.</t>
  </si>
  <si>
    <t>Public Safety and Homeland Security</t>
  </si>
  <si>
    <t>799: Department of Corrections</t>
  </si>
  <si>
    <t>B.5.k</t>
  </si>
  <si>
    <t>COVID HR and Project Management</t>
  </si>
  <si>
    <t>Provides funding for two positions to manage COVID-19-related human resource policies and three positions to support agency-wide COVID-19 project management activities.</t>
  </si>
  <si>
    <t>COVID Testing</t>
  </si>
  <si>
    <t>Provides funding for COVID-19 testing activities. Funding includes point prevalence testing at correctional facilities, antigen testing for non-vaccinated staff and visitors, and equipment and supplies for COVID-19 tests. Funding also covers wastewater testing at correctional facilities to detect COVID-19.</t>
  </si>
  <si>
    <t>COVID Vaccination Teams</t>
  </si>
  <si>
    <t>Provides funding for mobile teams to continue staff and inmate vaccination efforts.</t>
  </si>
  <si>
    <t>Equipment for Emergency Disinfection Team (EDT)</t>
  </si>
  <si>
    <t>Funds disinfectant sprayers for the agency's mobile emergency disinfection team.</t>
  </si>
  <si>
    <t>Hazard pay for corrections and law enforcement staff</t>
  </si>
  <si>
    <t>Provides funding for a one-time hazard pay bonus for corrections and law enforcement staff eligible for premium pay under ARPA guidelines.</t>
  </si>
  <si>
    <t>Medical Contractors Market Rate Increase</t>
  </si>
  <si>
    <t>Funds rate increases for medical contractors to support recruitment and retention efforts.</t>
  </si>
  <si>
    <t>Personal Protective Equipment</t>
  </si>
  <si>
    <t>Funds the purchase of personal protective equipment (PPE) for all DOC-run correctional facilities.</t>
  </si>
  <si>
    <t>Personal Protective Equipment -Lawrenceville Correctional Center</t>
  </si>
  <si>
    <t>Provides funding to reimburse the contractor that operates Lawrenceville Correctional Center for the cost of personal protective equipment (PPE).</t>
  </si>
  <si>
    <t>Telehealth Expansion</t>
  </si>
  <si>
    <t>Expands telehealth services to additional correctional facilities.</t>
  </si>
  <si>
    <t>140: Department of Criminal Justice Services</t>
  </si>
  <si>
    <t>Marcus Alert Training for LEO &amp; Dispatcher</t>
  </si>
  <si>
    <t>Provides funding to support mental health training for law-enforcement and dispatchers and one position to provide technical assistance for the Marcus alert system.</t>
  </si>
  <si>
    <t>City of Hampton Crime Prevention</t>
  </si>
  <si>
    <t>Provides one-time funding for the City of Hampton to address crime prevention.</t>
  </si>
  <si>
    <t>Services for Victims of Crime</t>
  </si>
  <si>
    <t>Provides funding to support services for victims of crime.</t>
  </si>
  <si>
    <t>Sexual &amp; Domestic Violence Victim Fund</t>
  </si>
  <si>
    <t>Provides funding for the Virginia Sexual &amp; Domestic Violence Victim Fund.</t>
  </si>
  <si>
    <t>127: Department of Emergency Management</t>
  </si>
  <si>
    <t>COVID-19 VEST Cell</t>
  </si>
  <si>
    <t>Provides funding for four positions, dedicated software, and program costs to support the Virginia Emergency Support Team's (VEST) COVID-19 disaster recovery efforts.</t>
  </si>
  <si>
    <t>Other Grants: Emergency Management Performance Grants (FEMA)</t>
  </si>
  <si>
    <t>778: Department of Forensic Science</t>
  </si>
  <si>
    <t>Add equipment for three (3) additional Firearms forensic scientists</t>
  </si>
  <si>
    <t>Provides funding to purchase of three comparison microscopes used in the analysis of firearms evidence.</t>
  </si>
  <si>
    <t>B.5.j</t>
  </si>
  <si>
    <t>Purchase additional NIBIN equipment</t>
  </si>
  <si>
    <t>Provides funding to purchase equipment used to catalog images of firearms evidence in the National Integrated Ballistic Information Network (NIBIN).</t>
  </si>
  <si>
    <t>777: Department of Juvenile Justice</t>
  </si>
  <si>
    <t>Facility Improvements for Central Infirmary</t>
  </si>
  <si>
    <t>Provides funding for additional negative pressure quarantine spaces at the agency's facilities.</t>
  </si>
  <si>
    <t>Large Tents for Outdoor Visitation</t>
  </si>
  <si>
    <t>Funds tent rental costs to enable outdoor visitation for residents at the agency's facilities.</t>
  </si>
  <si>
    <t>Medical Testing Supplies</t>
  </si>
  <si>
    <t>Provides funding to purchase and replace fans and air purifiers at state facilities.</t>
  </si>
  <si>
    <t>Mobile SmartPhone Supplement</t>
  </si>
  <si>
    <t>Provides funding for telecommunications expenses associated with mobile smartphones used by the staff in the Court Services Unit (CSU).</t>
  </si>
  <si>
    <t>PPE Costs</t>
  </si>
  <si>
    <t>Provides funding for the purchase of personal protective equipment, including gloves, wipes, disinfectants, and hand sanitizer.</t>
  </si>
  <si>
    <t>Provide Hazard Pay for Probation and Security Staff</t>
  </si>
  <si>
    <t>Provides temporary hazard pay for probation and security staff.</t>
  </si>
  <si>
    <t>Provide One-time Hazard Pay Bonus</t>
  </si>
  <si>
    <t>Provides funding for a one-time bonus for staff members in high-risk positions.</t>
  </si>
  <si>
    <t>Provide Sign-On Bonus for Cafeteria and Janitorial Staff</t>
  </si>
  <si>
    <t>Provides funding for a one-time sign-on bonus for cafeteria and janitorial staff members.</t>
  </si>
  <si>
    <t>Software Purchase for Medical Programs</t>
  </si>
  <si>
    <t>Funds the purchase of medical tracking software to enable the agency to identify and track data related to outbreaks and testing.</t>
  </si>
  <si>
    <t>Vaccination Clinic Costs</t>
  </si>
  <si>
    <t>Provides funding to enable the agency to hold vaccination clinic events for staff and residents.</t>
  </si>
  <si>
    <t>Ventilation Improvements in Facilities</t>
  </si>
  <si>
    <t>Provides funding for ventilation measures in the agency's facilities.</t>
  </si>
  <si>
    <t>156: Department of State Police</t>
  </si>
  <si>
    <t>Live Scan Replacement</t>
  </si>
  <si>
    <t>Funds the purchase of live scan fingerprinting machines for area offices at the Department of State Police.</t>
  </si>
  <si>
    <t>Premium Pay - Sworn Pay Compression</t>
  </si>
  <si>
    <t>Transportation</t>
  </si>
  <si>
    <t>505: Department of Rail and Public Transportation</t>
  </si>
  <si>
    <t>Other Grants: Enhanced Mobility of Seniors &amp; Persons with Disabilities - State (US DOT)</t>
  </si>
  <si>
    <t>Other Grants: FTA Intercity Bus Formula</t>
  </si>
  <si>
    <t>Other Grants: FTA Nonurbanized Area Formula - (US DOT)</t>
  </si>
  <si>
    <t>Veterans and Defense Affairs</t>
  </si>
  <si>
    <t>912: Department of Veterans Services</t>
  </si>
  <si>
    <t>Veterans Care Centers Lost Revenue</t>
  </si>
  <si>
    <t>Replaces revenue lost at the Virginia Veterans Care Center (VVCC) in Roanoke in fiscal year 2021 as a result of reduced census levels due to the COVID-19 pandemic.</t>
  </si>
  <si>
    <t>Veterans Care Centers Shortfall</t>
  </si>
  <si>
    <t>Replaces estimated fiscal year 2022 lost revenue at the Virginia Veterans Care Center (VVCC) in Roanoke and Sitter &amp; Barfoot Veterans Care Center (SBVCC) in Richmond as a result of reduced census levels due to the COVID-19 pandemic.</t>
  </si>
  <si>
    <t>Veterans Cemeteries</t>
  </si>
  <si>
    <t>Provides funding to support temporary additional staff at state veterans cemeteries.</t>
  </si>
  <si>
    <t>Other Grants: Aid to State Veterans Homes - Construction (US VA)</t>
  </si>
  <si>
    <t>123: Department of Military Affairs</t>
  </si>
  <si>
    <t>Infrared Body Temperature Scanners</t>
  </si>
  <si>
    <t>Provides funding to purchase infrared body temperature scanners.</t>
  </si>
  <si>
    <t>Personal Protective Equipment (PPE) and Safety Supplies</t>
  </si>
  <si>
    <t>Provides funding to purchase personal protective equipment and supplies.</t>
  </si>
  <si>
    <t>Readiness Centers (armories) HVAC Improvements and Emergency Medical Response Suites</t>
  </si>
  <si>
    <t>Provides funding to replace HVAC systems and add emergency medical response suites at Readiness Centers.</t>
  </si>
  <si>
    <t>Central Appropriations</t>
  </si>
  <si>
    <t>995: Central Appropriations</t>
  </si>
  <si>
    <t>Utility Assistance</t>
  </si>
  <si>
    <t>B.2.e</t>
  </si>
  <si>
    <t>Utility assistance</t>
  </si>
  <si>
    <t>Provides funding to help clear utility arrears and provide utility assistance to struggling Virginians.</t>
  </si>
  <si>
    <t>Total</t>
  </si>
  <si>
    <t>State and Local Recovery Fund Total:</t>
  </si>
  <si>
    <t>Capital Fund Total:</t>
  </si>
  <si>
    <t>Other Grants Total:</t>
  </si>
  <si>
    <t>FY 2022 Appropriation</t>
  </si>
  <si>
    <t>American Rescue Plan Act of 2021 (ARPA) Allocations</t>
  </si>
  <si>
    <t>State and Local Recovery Fund, Capital Fund, and Other Grants</t>
  </si>
  <si>
    <t>2021 Special Session II - HB / SB 7001 Introduced</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</si>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</sst>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1" x14ac:knownFonts="1">
    <font>
      <sz val="11"/>
      <color theme="1"/>
      <name val="Calibri"/>
      <family val="2"/>
      <scheme val="minor"/>
    </font>
    <font>
      <b/>
      <sz val="11"/>
      <color theme="1"/>
      <name val="Calibri"/>
      <family val="2"/>
      <scheme val="minor"/>
    </font>
    <font>
      <b/>
      <sz val="10"/>
      <color rgb="FFFFFFFF"/>
      <name val="Arial"/>
      <family val="2"/>
    </font>
    <font>
      <sz val="10"/>
      <color theme="1"/>
      <name val="Arial"/>
      <family val="2"/>
    </font>
    <font>
      <b/>
      <sz val="10"/>
      <name val="Arial"/>
      <family val="2"/>
    </font>
    <font>
      <b/>
      <sz val="12"/>
      <color theme="1"/>
      <name val="Calibri"/>
      <family val="2"/>
      <scheme val="minor"/>
    </font>
    <font>
      <b/>
      <sz val="14"/>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2">
    <fill>
      <patternFill patternType="none"/>
    </fill>
    <fill>
      <patternFill patternType="gray125"/>
    </fill>
  </fills>
  <borders count="7">
    <border>
      <left/>
      <right/>
      <top/>
      <bottom/>
      <diagonal/>
    </border>
    <border>
      <left/>
      <right style="medium">
        <color rgb="FFCCCCCC"/>
      </right>
      <top/>
      <bottom style="medium">
        <color rgb="FFCCCCCC"/>
      </bottom>
      <diagonal/>
    </border>
    <border>
      <left/>
      <right/>
      <top/>
      <bottom style="medium">
        <color rgb="FFCCCCCC"/>
      </bottom>
      <diagonal/>
    </border>
    <border>
      <left/>
      <right style="medium">
        <color rgb="FFFFFFFF"/>
      </right>
      <top/>
      <bottom style="medium">
        <color rgb="FFCCCCCC"/>
      </bottom>
      <diagonal/>
    </border>
    <border>
      <left/>
      <right style="medium">
        <color rgb="FFCCCCCC"/>
      </right>
      <top/>
      <bottom/>
      <diagonal/>
    </border>
    <border>
      <left style="medium">
        <color rgb="FFFFFFFF"/>
      </left>
      <right style="medium">
        <color rgb="FFFFFFFF"/>
      </right>
      <top/>
      <bottom style="medium">
        <color rgb="FFCCCCCC"/>
      </bottom>
      <diagonal/>
    </border>
    <border>
      <left/>
      <right/>
      <top/>
      <bottom style="medium">
        <color indexed="64"/>
      </bottom>
      <diagonal/>
    </border>
  </borders>
  <cellStyleXfs count="1">
    <xf numFmtId="0" fontId="0" fillId="0" borderId="0"/>
  </cellStyleXfs>
  <cellXfs count="24">
    <xf numFmtId="0" fontId="0" fillId="0" borderId="0" xfId="0"/>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6" fontId="3" fillId="0" borderId="1" xfId="0" applyNumberFormat="1" applyFont="1" applyFill="1" applyBorder="1" applyAlignment="1">
      <alignment horizontal="right" vertical="top" wrapText="1"/>
    </xf>
    <xf numFmtId="6" fontId="3" fillId="0" borderId="2" xfId="0" applyNumberFormat="1" applyFont="1" applyFill="1" applyBorder="1" applyAlignment="1">
      <alignment horizontal="right" vertical="top" wrapText="1"/>
    </xf>
    <xf numFmtId="0" fontId="3" fillId="0" borderId="4" xfId="0" applyFont="1" applyFill="1" applyBorder="1" applyAlignment="1">
      <alignment vertical="top" wrapText="1"/>
    </xf>
    <xf numFmtId="0" fontId="3" fillId="0" borderId="4" xfId="0" applyFont="1" applyFill="1" applyBorder="1" applyAlignment="1">
      <alignment horizontal="center" vertical="top" wrapText="1"/>
    </xf>
    <xf numFmtId="6" fontId="3" fillId="0" borderId="4" xfId="0" applyNumberFormat="1" applyFont="1" applyFill="1" applyBorder="1" applyAlignment="1">
      <alignment horizontal="right" vertical="top" wrapText="1"/>
    </xf>
    <xf numFmtId="6" fontId="3" fillId="0" borderId="0" xfId="0" applyNumberFormat="1" applyFont="1" applyFill="1" applyBorder="1" applyAlignment="1">
      <alignment horizontal="right" vertical="top" wrapText="1"/>
    </xf>
    <xf numFmtId="6" fontId="1" fillId="0" borderId="0" xfId="0" applyNumberFormat="1" applyFont="1"/>
    <xf numFmtId="6" fontId="1" fillId="0" borderId="6" xfId="0" applyNumberFormat="1" applyFont="1" applyBorder="1"/>
    <xf numFmtId="0" fontId="4" fillId="0" borderId="6" xfId="0" applyFont="1" applyFill="1" applyBorder="1" applyAlignment="1">
      <alignment horizontal="center" wrapText="1"/>
    </xf>
    <xf numFmtId="0" fontId="6" fillId="0" borderId="0" xfId="0" applyFont="1" applyAlignment="1"/>
    <xf numFmtId="0" fontId="0" fillId="0" borderId="0" xfId="0" applyAlignment="1">
      <alignment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xf>
    <xf numFmtId="0" fontId="8" fillId="0" borderId="0" xfId="0" applyFont="1"/>
    <xf numFmtId="6" fontId="9" fillId="0" borderId="0" xfId="0" applyNumberFormat="1" applyFont="1"/>
    <xf numFmtId="6" fontId="9" fillId="0" borderId="6" xfId="0" applyNumberFormat="1" applyFont="1" applyBorder="1"/>
    <xf numFmtId="0" fontId="10" fillId="0" borderId="6" xfId="0" applyFont="1" applyFill="1" applyBorder="1" applyAlignment="1">
      <alignment horizontal="center" wrapText="1"/>
    </xf>
    <xf numFmtId="0" fontId="9" fillId="0" borderId="0" xfId="0" applyFont="1" applyAlignment="1">
      <alignment horizontal="right"/>
    </xf>
  </cellXfs>
  <cellStyles count="1">
    <cellStyle name="Normal" xfId="0" builtinId="0"/>
  </cellStyles>
  <dxfs count="26">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left/>
        <right/>
        <top/>
        <bottom style="medium">
          <color rgb="FFCCCCCC"/>
        </bottom>
      </border>
    </dxf>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outline="0">
        <left/>
        <right/>
        <top/>
        <bottom style="medium">
          <color rgb="FFCCCCCC"/>
        </bottom>
      </border>
    </dxf>
    <dxf>
      <font>
        <b val="0"/>
        <i val="0"/>
        <strike val="0"/>
        <condense val="0"/>
        <extend val="0"/>
        <outline val="0"/>
        <shadow val="0"/>
        <u val="none"/>
        <vertAlign val="baseline"/>
        <sz val="10"/>
        <color theme="1"/>
        <name val="Arial"/>
        <scheme val="none"/>
      </font>
      <numFmt numFmtId="10" formatCode="&quot;$&quot;#,##0_);[Red]\(&quot;$&quot;#,##0\)"/>
      <fill>
        <patternFill patternType="none">
          <fgColor indexed="64"/>
          <bgColor auto="1"/>
        </patternFill>
      </fill>
      <alignment horizontal="right"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top" textRotation="0" wrapText="1" indent="0" justifyLastLine="0" shrinkToFit="0" readingOrder="0"/>
      <border diagonalUp="0" diagonalDown="0" outline="0">
        <left/>
        <right style="medium">
          <color rgb="FFCCCCCC"/>
        </right>
        <top/>
        <bottom style="medium">
          <color rgb="FFCCCCCC"/>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medium">
          <color rgb="FFCCCCCC"/>
        </right>
        <top/>
        <bottom style="medium">
          <color rgb="FFCCCCCC"/>
        </bottom>
      </border>
    </dxf>
    <dxf>
      <border outline="0">
        <left style="medium">
          <color rgb="FFCCCCCC"/>
        </left>
        <right style="medium">
          <color rgb="FFCCCCCC"/>
        </right>
        <top style="medium">
          <color rgb="FFCCCCCC"/>
        </top>
        <bottom style="medium">
          <color rgb="FFCCCCCC"/>
        </bottom>
      </border>
    </dxf>
    <dxf>
      <fill>
        <patternFill patternType="none">
          <fgColor indexed="64"/>
          <bgColor auto="1"/>
        </patternFill>
      </fill>
    </dxf>
    <dxf>
      <border outline="0">
        <bottom style="medium">
          <color rgb="FFCCCCCC"/>
        </bottom>
      </border>
    </dxf>
    <dxf>
      <font>
        <b/>
        <i val="0"/>
        <strike val="0"/>
        <condense val="0"/>
        <extend val="0"/>
        <outline val="0"/>
        <shadow val="0"/>
        <u val="none"/>
        <vertAlign val="baseline"/>
        <sz val="10"/>
        <color rgb="FFFFFFFF"/>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rgb="FFFFFFFF"/>
        </left>
        <right style="medium">
          <color rgb="FFFFFFFF"/>
        </right>
        <top/>
        <bottom/>
      </border>
    </dxf>
    <dxf>
      <fill>
        <patternFill patternType="solid">
          <fgColor theme="4" tint="0.79998168889431442"/>
          <bgColor theme="4" tint="0.79998168889431442"/>
        </patternFill>
      </fill>
    </dxf>
    <dxf>
      <fill>
        <patternFill patternType="solid">
          <fgColor theme="0" tint="-4.9989318521683403E-2"/>
          <bgColor theme="0" tint="-4.9989318521683403E-2"/>
        </patternFill>
      </fill>
    </dxf>
    <dxf>
      <font>
        <b/>
        <color theme="1"/>
      </font>
    </dxf>
    <dxf>
      <font>
        <b/>
        <color theme="1"/>
      </font>
    </dxf>
    <dxf>
      <font>
        <b/>
        <color theme="1"/>
      </font>
      <border>
        <top style="double">
          <color theme="4"/>
        </top>
      </border>
    </dxf>
    <dxf>
      <font>
        <b/>
        <color theme="0"/>
      </font>
      <fill>
        <patternFill patternType="solid">
          <fgColor theme="3" tint="0.39991454817346722"/>
          <bgColor theme="3" tint="0.39994506668294322"/>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s>
  <tableStyles count="1" defaultTableStyle="TableStyleMedium2" defaultPivotStyle="PivotStyleLight16">
    <tableStyle name="TableStyleMedium2 2" pivot="0" count="7">
      <tableStyleElement type="wholeTable" dxfId="25"/>
      <tableStyleElement type="headerRow" dxfId="24"/>
      <tableStyleElement type="totalRow" dxfId="23"/>
      <tableStyleElement type="firstColumn" dxfId="22"/>
      <tableStyleElement type="lastColumn" dxfId="21"/>
      <tableStyleElement type="firstRowStripe" dxfId="20"/>
      <tableStyleElement type="firstColumn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blARPA" displayName="TblARPA" ref="B6:P171" totalsRowShown="0" headerRowDxfId="18" dataDxfId="16" headerRowBorderDxfId="17" tableBorderDxfId="15">
  <autoFilter ref="B6:P171"/>
  <tableColumns count="15">
    <tableColumn id="1" name="Secretarial Area" dataDxfId="14"/>
    <tableColumn id="2" name="Sec Area Sort" dataDxfId="13"/>
    <tableColumn id="3" name="Agency" dataDxfId="12"/>
    <tableColumn id="4" name="Agy Sort" dataDxfId="11"/>
    <tableColumn id="5" name="ARPA Source Group" dataDxfId="10"/>
    <tableColumn id="6" name="ARPA Source Group Sort" dataDxfId="9"/>
    <tableColumn id="7" name="Category" dataDxfId="8"/>
    <tableColumn id="8" name="Item 479.20 Par. - FY 2022" dataDxfId="7"/>
    <tableColumn id="9" name="Item 479.20 Par. - 2022-24" dataDxfId="6"/>
    <tableColumn id="10" name="Par Sort" dataDxfId="5"/>
    <tableColumn id="11" name="Title" dataDxfId="4"/>
    <tableColumn id="12" name="Description" dataDxfId="3"/>
    <tableColumn id="13" name="FY 2022 Appropriation" dataDxfId="2"/>
    <tableColumn id="14" name="2022-2024 Allocation" dataDxfId="1"/>
    <tableColumn id="15" name="Total" dataDxfId="0">
      <calculatedColumnFormula>SUBTOTAL(109,TblARPA[[#This Row],[FY 2022 Appropriation]:[2022-2024 Allocation]])</calculatedColumnFormula>
    </tableColumn>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1"/>
  <sheetViews>
    <sheetView showGridLines="0" tabSelected="1" topLeftCell="D1" workbookViewId="0">
      <pane ySplit="6" topLeftCell="A7" activePane="bottomLeft" state="frozen"/>
      <selection activeCell="I1" sqref="I1"/>
      <selection pane="bottomLeft" activeCell="O2" sqref="O2"/>
    </sheetView>
  </sheetViews>
  <sheetFormatPr defaultRowHeight="14.5" x14ac:dyDescent="0.35"/>
  <cols>
    <col min="1" max="1" width="1.08984375" customWidth="1"/>
    <col min="2" max="2" width="13.36328125" customWidth="1"/>
    <col min="3" max="3" width="14.6328125" hidden="1" customWidth="1"/>
    <col min="4" max="4" width="20.453125" customWidth="1"/>
    <col min="5" max="5" width="10.26953125" hidden="1" customWidth="1"/>
    <col min="6" max="6" width="14.36328125" customWidth="1"/>
    <col min="7" max="7" width="24.453125" hidden="1" customWidth="1"/>
    <col min="8" max="8" width="11.81640625" customWidth="1"/>
    <col min="9" max="9" width="10.36328125" customWidth="1"/>
    <col min="10" max="10" width="10.54296875" customWidth="1"/>
    <col min="11" max="11" width="9.90625" hidden="1" customWidth="1"/>
    <col min="12" max="12" width="26.1796875" customWidth="1"/>
    <col min="13" max="13" width="35" customWidth="1"/>
    <col min="14" max="14" width="16.6328125" customWidth="1"/>
    <col min="15" max="15" width="14.81640625" customWidth="1"/>
    <col min="16" max="16" width="14.453125" hidden="1" customWidth="1"/>
  </cols>
  <sheetData>
    <row r="1" spans="1:17" ht="30.5" customHeight="1" thickBot="1" x14ac:dyDescent="0.5">
      <c r="B1" s="12" t="s">
        <v>403</v>
      </c>
      <c r="M1" s="19"/>
      <c r="N1" s="22" t="s">
        <v>400</v>
      </c>
      <c r="O1" s="22" t="s">
        <v>11</v>
      </c>
      <c r="P1" s="11" t="s">
        <v>396</v>
      </c>
    </row>
    <row r="2" spans="1:17" ht="15.5" x14ac:dyDescent="0.35">
      <c r="B2" s="17" t="s">
        <v>401</v>
      </c>
      <c r="M2" s="23" t="s">
        <v>397</v>
      </c>
      <c r="N2" s="20">
        <f>SUMIFS(TblARPA[FY 2022 Appropriation],TblARPA[ARPA Source Group Sort],10,TblARPA[Total],"&gt;0")</f>
        <v>3141030631</v>
      </c>
      <c r="O2" s="20">
        <f>SUMIFS(TblARPA[2022-2024 Allocation],TblARPA[ARPA Source Group Sort],10,TblARPA[Total],"&gt;0")</f>
        <v>353871958</v>
      </c>
      <c r="P2" s="9">
        <f>N2+O2</f>
        <v>3494902589</v>
      </c>
    </row>
    <row r="3" spans="1:17" x14ac:dyDescent="0.35">
      <c r="B3" s="18" t="s">
        <v>402</v>
      </c>
      <c r="M3" s="23" t="s">
        <v>398</v>
      </c>
      <c r="N3" s="20">
        <f>SUMIFS(TblARPA[FY 2022 Appropriation],TblARPA[ARPA Source Group Sort],50,TblARPA[Total],"&gt;0")</f>
        <v>221739237</v>
      </c>
      <c r="O3" s="20">
        <f>SUMIFS(TblARPA[2022-2024 Allocation],TblARPA[ARPA Source Group Sort],50,TblARPA[Total],"&gt;0")</f>
        <v>0</v>
      </c>
      <c r="P3" s="9">
        <f>N3+O3</f>
        <v>221739237</v>
      </c>
    </row>
    <row r="4" spans="1:17" ht="15" thickBot="1" x14ac:dyDescent="0.4">
      <c r="M4" s="23" t="s">
        <v>399</v>
      </c>
      <c r="N4" s="21">
        <f>SUMIFS(TblARPA[FY 2022 Appropriation],TblARPA[ARPA Source Group Sort],9999,TblARPA[Total],"&gt;0")</f>
        <v>5691513733</v>
      </c>
      <c r="O4" s="21">
        <f>SUMIFS(TblARPA[2022-2024 Allocation],TblARPA[ARPA Source Group Sort],9999,TblARPA[Total],"&gt;0")</f>
        <v>0</v>
      </c>
      <c r="P4" s="10">
        <f>N4+O4</f>
        <v>5691513733</v>
      </c>
    </row>
    <row r="5" spans="1:17" x14ac:dyDescent="0.35">
      <c r="M5" s="19"/>
      <c r="N5" s="20">
        <f>SUM(N2:N4)</f>
        <v>9054283601</v>
      </c>
      <c r="O5" s="20">
        <f>SUM(O2:O4)</f>
        <v>353871958</v>
      </c>
      <c r="P5" s="9">
        <f>SUM(P2:P4)</f>
        <v>9408155559</v>
      </c>
    </row>
    <row r="6" spans="1:17" ht="39.5" thickBot="1" x14ac:dyDescent="0.4">
      <c r="A6" s="13"/>
      <c r="B6" s="14" t="s">
        <v>0</v>
      </c>
      <c r="C6" s="14" t="s">
        <v>1</v>
      </c>
      <c r="D6" s="14" t="s">
        <v>2</v>
      </c>
      <c r="E6" s="14" t="s">
        <v>3</v>
      </c>
      <c r="F6" s="14" t="s">
        <v>4</v>
      </c>
      <c r="G6" s="14" t="s">
        <v>5</v>
      </c>
      <c r="H6" s="14" t="s">
        <v>404</v>
      </c>
      <c r="I6" s="14" t="s">
        <v>6</v>
      </c>
      <c r="J6" s="14" t="s">
        <v>7</v>
      </c>
      <c r="K6" s="14" t="s">
        <v>8</v>
      </c>
      <c r="L6" s="14" t="s">
        <v>9</v>
      </c>
      <c r="M6" s="14" t="s">
        <v>10</v>
      </c>
      <c r="N6" s="14" t="s">
        <v>400</v>
      </c>
      <c r="O6" s="15" t="s">
        <v>11</v>
      </c>
      <c r="P6" s="16" t="s">
        <v>396</v>
      </c>
      <c r="Q6" s="13"/>
    </row>
    <row r="7" spans="1:17" ht="38" thickBot="1" x14ac:dyDescent="0.4">
      <c r="B7" s="1" t="s">
        <v>12</v>
      </c>
      <c r="C7" s="2">
        <v>1</v>
      </c>
      <c r="D7" s="1" t="s">
        <v>13</v>
      </c>
      <c r="E7" s="2">
        <v>4000</v>
      </c>
      <c r="F7" s="1" t="s">
        <v>14</v>
      </c>
      <c r="G7" s="2">
        <v>10</v>
      </c>
      <c r="H7" s="1" t="s">
        <v>15</v>
      </c>
      <c r="I7" s="2" t="s">
        <v>16</v>
      </c>
      <c r="J7" s="1"/>
      <c r="K7" s="2">
        <v>180</v>
      </c>
      <c r="L7" s="1" t="s">
        <v>17</v>
      </c>
      <c r="M7" s="1" t="s">
        <v>18</v>
      </c>
      <c r="N7" s="3">
        <v>375000</v>
      </c>
      <c r="O7" s="4">
        <v>0</v>
      </c>
      <c r="P7" s="8">
        <f>SUBTOTAL(109,TblARPA[[#This Row],[FY 2022 Appropriation]:[2022-2024 Allocation]])</f>
        <v>375000</v>
      </c>
    </row>
    <row r="8" spans="1:17" ht="50.5" thickBot="1" x14ac:dyDescent="0.4">
      <c r="B8" s="1" t="s">
        <v>19</v>
      </c>
      <c r="C8" s="2">
        <v>2</v>
      </c>
      <c r="D8" s="1" t="s">
        <v>20</v>
      </c>
      <c r="E8" s="2">
        <v>45000</v>
      </c>
      <c r="F8" s="1" t="s">
        <v>14</v>
      </c>
      <c r="G8" s="2">
        <v>10</v>
      </c>
      <c r="H8" s="1" t="s">
        <v>21</v>
      </c>
      <c r="I8" s="2" t="s">
        <v>22</v>
      </c>
      <c r="J8" s="1"/>
      <c r="K8" s="2">
        <v>150</v>
      </c>
      <c r="L8" s="1" t="s">
        <v>23</v>
      </c>
      <c r="M8" s="1" t="s">
        <v>24</v>
      </c>
      <c r="N8" s="3">
        <v>2500000</v>
      </c>
      <c r="O8" s="4">
        <v>0</v>
      </c>
      <c r="P8" s="8">
        <f>SUBTOTAL(109,TblARPA[[#This Row],[FY 2022 Appropriation]:[2022-2024 Allocation]])</f>
        <v>2500000</v>
      </c>
    </row>
    <row r="9" spans="1:17" ht="38" thickBot="1" x14ac:dyDescent="0.4">
      <c r="B9" s="1" t="s">
        <v>25</v>
      </c>
      <c r="C9" s="2">
        <v>3</v>
      </c>
      <c r="D9" s="1" t="s">
        <v>26</v>
      </c>
      <c r="E9" s="2">
        <v>47000</v>
      </c>
      <c r="F9" s="1" t="s">
        <v>14</v>
      </c>
      <c r="G9" s="2">
        <v>10</v>
      </c>
      <c r="H9" s="1" t="s">
        <v>27</v>
      </c>
      <c r="I9" s="2" t="s">
        <v>28</v>
      </c>
      <c r="J9" s="1"/>
      <c r="K9" s="2">
        <v>160</v>
      </c>
      <c r="L9" s="1" t="s">
        <v>29</v>
      </c>
      <c r="M9" s="1" t="s">
        <v>30</v>
      </c>
      <c r="N9" s="3">
        <v>500000</v>
      </c>
      <c r="O9" s="4">
        <v>0</v>
      </c>
      <c r="P9" s="8">
        <f>SUBTOTAL(109,TblARPA[[#This Row],[FY 2022 Appropriation]:[2022-2024 Allocation]])</f>
        <v>500000</v>
      </c>
    </row>
    <row r="10" spans="1:17" ht="125.5" thickBot="1" x14ac:dyDescent="0.4">
      <c r="B10" s="1" t="s">
        <v>25</v>
      </c>
      <c r="C10" s="2">
        <v>3</v>
      </c>
      <c r="D10" s="1" t="s">
        <v>31</v>
      </c>
      <c r="E10" s="2">
        <v>49000</v>
      </c>
      <c r="F10" s="1" t="s">
        <v>14</v>
      </c>
      <c r="G10" s="2">
        <v>10</v>
      </c>
      <c r="H10" s="1" t="s">
        <v>32</v>
      </c>
      <c r="I10" s="2" t="s">
        <v>33</v>
      </c>
      <c r="J10" s="1"/>
      <c r="K10" s="2">
        <v>170</v>
      </c>
      <c r="L10" s="1" t="s">
        <v>34</v>
      </c>
      <c r="M10" s="1" t="s">
        <v>35</v>
      </c>
      <c r="N10" s="3">
        <v>2500000</v>
      </c>
      <c r="O10" s="4">
        <v>0</v>
      </c>
      <c r="P10" s="8">
        <f>SUBTOTAL(109,TblARPA[[#This Row],[FY 2022 Appropriation]:[2022-2024 Allocation]])</f>
        <v>2500000</v>
      </c>
    </row>
    <row r="11" spans="1:17" ht="50.5" thickBot="1" x14ac:dyDescent="0.4">
      <c r="B11" s="1" t="s">
        <v>36</v>
      </c>
      <c r="C11" s="2">
        <v>4</v>
      </c>
      <c r="D11" s="1" t="s">
        <v>37</v>
      </c>
      <c r="E11" s="2">
        <v>58000</v>
      </c>
      <c r="F11" s="1" t="s">
        <v>14</v>
      </c>
      <c r="G11" s="2">
        <v>10</v>
      </c>
      <c r="H11" s="1" t="s">
        <v>15</v>
      </c>
      <c r="I11" s="2" t="s">
        <v>16</v>
      </c>
      <c r="J11" s="1"/>
      <c r="K11" s="2">
        <v>180</v>
      </c>
      <c r="L11" s="1" t="s">
        <v>38</v>
      </c>
      <c r="M11" s="1" t="s">
        <v>39</v>
      </c>
      <c r="N11" s="3">
        <v>11059961</v>
      </c>
      <c r="O11" s="4">
        <v>0</v>
      </c>
      <c r="P11" s="8">
        <f>SUBTOTAL(109,TblARPA[[#This Row],[FY 2022 Appropriation]:[2022-2024 Allocation]])</f>
        <v>11059961</v>
      </c>
    </row>
    <row r="12" spans="1:17" ht="88" thickBot="1" x14ac:dyDescent="0.4">
      <c r="B12" s="1" t="s">
        <v>36</v>
      </c>
      <c r="C12" s="2">
        <v>4</v>
      </c>
      <c r="D12" s="1" t="s">
        <v>40</v>
      </c>
      <c r="E12" s="2">
        <v>59000</v>
      </c>
      <c r="F12" s="1" t="s">
        <v>14</v>
      </c>
      <c r="G12" s="2">
        <v>10</v>
      </c>
      <c r="H12" s="1" t="s">
        <v>41</v>
      </c>
      <c r="I12" s="2" t="s">
        <v>42</v>
      </c>
      <c r="J12" s="1" t="s">
        <v>43</v>
      </c>
      <c r="K12" s="2">
        <v>20</v>
      </c>
      <c r="L12" s="1" t="s">
        <v>44</v>
      </c>
      <c r="M12" s="1" t="s">
        <v>45</v>
      </c>
      <c r="N12" s="3">
        <v>500000</v>
      </c>
      <c r="O12" s="4">
        <v>1500000</v>
      </c>
      <c r="P12" s="8">
        <f>SUBTOTAL(109,TblARPA[[#This Row],[FY 2022 Appropriation]:[2022-2024 Allocation]])</f>
        <v>2000000</v>
      </c>
    </row>
    <row r="13" spans="1:17" ht="38" thickBot="1" x14ac:dyDescent="0.4">
      <c r="B13" s="1" t="s">
        <v>36</v>
      </c>
      <c r="C13" s="2">
        <v>4</v>
      </c>
      <c r="D13" s="1" t="s">
        <v>40</v>
      </c>
      <c r="E13" s="2">
        <v>59000</v>
      </c>
      <c r="F13" s="1" t="s">
        <v>14</v>
      </c>
      <c r="G13" s="2">
        <v>10</v>
      </c>
      <c r="H13" s="1" t="s">
        <v>21</v>
      </c>
      <c r="I13" s="2" t="s">
        <v>22</v>
      </c>
      <c r="J13" s="1"/>
      <c r="K13" s="2">
        <v>150</v>
      </c>
      <c r="L13" s="1" t="s">
        <v>46</v>
      </c>
      <c r="M13" s="1" t="s">
        <v>47</v>
      </c>
      <c r="N13" s="3">
        <v>675000</v>
      </c>
      <c r="O13" s="4">
        <v>0</v>
      </c>
      <c r="P13" s="8">
        <f>SUBTOTAL(109,TblARPA[[#This Row],[FY 2022 Appropriation]:[2022-2024 Allocation]])</f>
        <v>675000</v>
      </c>
    </row>
    <row r="14" spans="1:17" ht="50.5" thickBot="1" x14ac:dyDescent="0.4">
      <c r="B14" s="1" t="s">
        <v>36</v>
      </c>
      <c r="C14" s="2">
        <v>4</v>
      </c>
      <c r="D14" s="1" t="s">
        <v>40</v>
      </c>
      <c r="E14" s="2">
        <v>59000</v>
      </c>
      <c r="F14" s="1" t="s">
        <v>14</v>
      </c>
      <c r="G14" s="2">
        <v>10</v>
      </c>
      <c r="H14" s="1" t="s">
        <v>21</v>
      </c>
      <c r="I14" s="2" t="s">
        <v>22</v>
      </c>
      <c r="J14" s="1" t="s">
        <v>48</v>
      </c>
      <c r="K14" s="2">
        <v>150</v>
      </c>
      <c r="L14" s="1" t="s">
        <v>49</v>
      </c>
      <c r="M14" s="1" t="s">
        <v>50</v>
      </c>
      <c r="N14" s="3">
        <v>10000</v>
      </c>
      <c r="O14" s="4">
        <v>6000</v>
      </c>
      <c r="P14" s="8">
        <f>SUBTOTAL(109,TblARPA[[#This Row],[FY 2022 Appropriation]:[2022-2024 Allocation]])</f>
        <v>16000</v>
      </c>
    </row>
    <row r="15" spans="1:17" ht="63" thickBot="1" x14ac:dyDescent="0.4">
      <c r="B15" s="1" t="s">
        <v>36</v>
      </c>
      <c r="C15" s="2">
        <v>4</v>
      </c>
      <c r="D15" s="1" t="s">
        <v>40</v>
      </c>
      <c r="E15" s="2">
        <v>59000</v>
      </c>
      <c r="F15" s="1" t="s">
        <v>14</v>
      </c>
      <c r="G15" s="2">
        <v>10</v>
      </c>
      <c r="H15" s="1" t="s">
        <v>21</v>
      </c>
      <c r="I15" s="2" t="s">
        <v>22</v>
      </c>
      <c r="J15" s="1" t="s">
        <v>48</v>
      </c>
      <c r="K15" s="2">
        <v>150</v>
      </c>
      <c r="L15" s="1" t="s">
        <v>51</v>
      </c>
      <c r="M15" s="1" t="s">
        <v>52</v>
      </c>
      <c r="N15" s="3">
        <v>1400000</v>
      </c>
      <c r="O15" s="4">
        <v>4200000</v>
      </c>
      <c r="P15" s="8">
        <f>SUBTOTAL(109,TblARPA[[#This Row],[FY 2022 Appropriation]:[2022-2024 Allocation]])</f>
        <v>5600000</v>
      </c>
    </row>
    <row r="16" spans="1:17" ht="63" thickBot="1" x14ac:dyDescent="0.4">
      <c r="B16" s="1" t="s">
        <v>36</v>
      </c>
      <c r="C16" s="2">
        <v>4</v>
      </c>
      <c r="D16" s="1" t="s">
        <v>40</v>
      </c>
      <c r="E16" s="2">
        <v>59000</v>
      </c>
      <c r="F16" s="1" t="s">
        <v>14</v>
      </c>
      <c r="G16" s="2">
        <v>10</v>
      </c>
      <c r="H16" s="1" t="s">
        <v>21</v>
      </c>
      <c r="I16" s="2" t="s">
        <v>22</v>
      </c>
      <c r="J16" s="1" t="s">
        <v>48</v>
      </c>
      <c r="K16" s="2">
        <v>150</v>
      </c>
      <c r="L16" s="1" t="s">
        <v>53</v>
      </c>
      <c r="M16" s="1" t="s">
        <v>54</v>
      </c>
      <c r="N16" s="3">
        <v>100000</v>
      </c>
      <c r="O16" s="4">
        <v>300000</v>
      </c>
      <c r="P16" s="8">
        <f>SUBTOTAL(109,TblARPA[[#This Row],[FY 2022 Appropriation]:[2022-2024 Allocation]])</f>
        <v>400000</v>
      </c>
    </row>
    <row r="17" spans="2:16" ht="63" thickBot="1" x14ac:dyDescent="0.4">
      <c r="B17" s="1" t="s">
        <v>36</v>
      </c>
      <c r="C17" s="2">
        <v>4</v>
      </c>
      <c r="D17" s="1" t="s">
        <v>40</v>
      </c>
      <c r="E17" s="2">
        <v>59000</v>
      </c>
      <c r="F17" s="1" t="s">
        <v>14</v>
      </c>
      <c r="G17" s="2">
        <v>10</v>
      </c>
      <c r="H17" s="1" t="s">
        <v>21</v>
      </c>
      <c r="I17" s="2" t="s">
        <v>22</v>
      </c>
      <c r="J17" s="1" t="s">
        <v>48</v>
      </c>
      <c r="K17" s="2">
        <v>150</v>
      </c>
      <c r="L17" s="1" t="s">
        <v>55</v>
      </c>
      <c r="M17" s="1" t="s">
        <v>56</v>
      </c>
      <c r="N17" s="3">
        <v>100000</v>
      </c>
      <c r="O17" s="4">
        <v>250000</v>
      </c>
      <c r="P17" s="8">
        <f>SUBTOTAL(109,TblARPA[[#This Row],[FY 2022 Appropriation]:[2022-2024 Allocation]])</f>
        <v>350000</v>
      </c>
    </row>
    <row r="18" spans="2:16" ht="75.5" thickBot="1" x14ac:dyDescent="0.4">
      <c r="B18" s="1" t="s">
        <v>36</v>
      </c>
      <c r="C18" s="2">
        <v>4</v>
      </c>
      <c r="D18" s="1" t="s">
        <v>40</v>
      </c>
      <c r="E18" s="2">
        <v>59000</v>
      </c>
      <c r="F18" s="1" t="s">
        <v>57</v>
      </c>
      <c r="G18" s="2">
        <v>9999</v>
      </c>
      <c r="H18" s="1" t="s">
        <v>57</v>
      </c>
      <c r="I18" s="2" t="s">
        <v>58</v>
      </c>
      <c r="J18" s="1"/>
      <c r="K18" s="2">
        <v>9999</v>
      </c>
      <c r="L18" s="1" t="s">
        <v>59</v>
      </c>
      <c r="M18" s="1" t="s">
        <v>60</v>
      </c>
      <c r="N18" s="3">
        <v>654800</v>
      </c>
      <c r="O18" s="4">
        <v>0</v>
      </c>
      <c r="P18" s="8">
        <f>SUBTOTAL(109,TblARPA[[#This Row],[FY 2022 Appropriation]:[2022-2024 Allocation]])</f>
        <v>654800</v>
      </c>
    </row>
    <row r="19" spans="2:16" ht="38" thickBot="1" x14ac:dyDescent="0.4">
      <c r="B19" s="1" t="s">
        <v>36</v>
      </c>
      <c r="C19" s="2">
        <v>4</v>
      </c>
      <c r="D19" s="1" t="s">
        <v>61</v>
      </c>
      <c r="E19" s="2">
        <v>64000</v>
      </c>
      <c r="F19" s="1" t="s">
        <v>14</v>
      </c>
      <c r="G19" s="2">
        <v>10</v>
      </c>
      <c r="H19" s="1" t="s">
        <v>62</v>
      </c>
      <c r="I19" s="2" t="s">
        <v>63</v>
      </c>
      <c r="J19" s="1"/>
      <c r="K19" s="2">
        <v>190</v>
      </c>
      <c r="L19" s="1" t="s">
        <v>64</v>
      </c>
      <c r="M19" s="1" t="s">
        <v>65</v>
      </c>
      <c r="N19" s="3">
        <v>3000000</v>
      </c>
      <c r="O19" s="4">
        <v>0</v>
      </c>
      <c r="P19" s="8">
        <f>SUBTOTAL(109,TblARPA[[#This Row],[FY 2022 Appropriation]:[2022-2024 Allocation]])</f>
        <v>3000000</v>
      </c>
    </row>
    <row r="20" spans="2:16" ht="50.5" thickBot="1" x14ac:dyDescent="0.4">
      <c r="B20" s="1" t="s">
        <v>36</v>
      </c>
      <c r="C20" s="2">
        <v>4</v>
      </c>
      <c r="D20" s="1" t="s">
        <v>61</v>
      </c>
      <c r="E20" s="2">
        <v>64000</v>
      </c>
      <c r="F20" s="1" t="s">
        <v>14</v>
      </c>
      <c r="G20" s="2">
        <v>10</v>
      </c>
      <c r="H20" s="1" t="s">
        <v>62</v>
      </c>
      <c r="I20" s="2" t="s">
        <v>63</v>
      </c>
      <c r="J20" s="1"/>
      <c r="K20" s="2">
        <v>190</v>
      </c>
      <c r="L20" s="1" t="s">
        <v>66</v>
      </c>
      <c r="M20" s="1" t="s">
        <v>67</v>
      </c>
      <c r="N20" s="3">
        <v>1500000</v>
      </c>
      <c r="O20" s="4">
        <v>0</v>
      </c>
      <c r="P20" s="8">
        <f>SUBTOTAL(109,TblARPA[[#This Row],[FY 2022 Appropriation]:[2022-2024 Allocation]])</f>
        <v>1500000</v>
      </c>
    </row>
    <row r="21" spans="2:16" ht="38" thickBot="1" x14ac:dyDescent="0.4">
      <c r="B21" s="1" t="s">
        <v>68</v>
      </c>
      <c r="C21" s="2">
        <v>5</v>
      </c>
      <c r="D21" s="1" t="s">
        <v>69</v>
      </c>
      <c r="E21" s="2">
        <v>66000</v>
      </c>
      <c r="F21" s="1" t="s">
        <v>14</v>
      </c>
      <c r="G21" s="2">
        <v>10</v>
      </c>
      <c r="H21" s="1" t="s">
        <v>70</v>
      </c>
      <c r="I21" s="2" t="s">
        <v>71</v>
      </c>
      <c r="J21" s="1"/>
      <c r="K21" s="2">
        <v>90</v>
      </c>
      <c r="L21" s="1" t="s">
        <v>72</v>
      </c>
      <c r="M21" s="1" t="s">
        <v>73</v>
      </c>
      <c r="N21" s="3">
        <v>600000</v>
      </c>
      <c r="O21" s="4">
        <v>0</v>
      </c>
      <c r="P21" s="8">
        <f>SUBTOTAL(109,TblARPA[[#This Row],[FY 2022 Appropriation]:[2022-2024 Allocation]])</f>
        <v>600000</v>
      </c>
    </row>
    <row r="22" spans="2:16" ht="50.5" thickBot="1" x14ac:dyDescent="0.4">
      <c r="B22" s="1" t="s">
        <v>68</v>
      </c>
      <c r="C22" s="2">
        <v>5</v>
      </c>
      <c r="D22" s="1" t="s">
        <v>69</v>
      </c>
      <c r="E22" s="2">
        <v>66000</v>
      </c>
      <c r="F22" s="1" t="s">
        <v>14</v>
      </c>
      <c r="G22" s="2">
        <v>10</v>
      </c>
      <c r="H22" s="1" t="s">
        <v>70</v>
      </c>
      <c r="I22" s="2"/>
      <c r="J22" s="1" t="s">
        <v>74</v>
      </c>
      <c r="K22" s="2">
        <v>90</v>
      </c>
      <c r="L22" s="1" t="s">
        <v>75</v>
      </c>
      <c r="M22" s="1" t="s">
        <v>76</v>
      </c>
      <c r="N22" s="3">
        <v>0</v>
      </c>
      <c r="O22" s="4">
        <v>10000000</v>
      </c>
      <c r="P22" s="8">
        <f>SUBTOTAL(109,TblARPA[[#This Row],[FY 2022 Appropriation]:[2022-2024 Allocation]])</f>
        <v>10000000</v>
      </c>
    </row>
    <row r="23" spans="2:16" ht="75.5" thickBot="1" x14ac:dyDescent="0.4">
      <c r="B23" s="1" t="s">
        <v>68</v>
      </c>
      <c r="C23" s="2">
        <v>5</v>
      </c>
      <c r="D23" s="1" t="s">
        <v>69</v>
      </c>
      <c r="E23" s="2">
        <v>66000</v>
      </c>
      <c r="F23" s="1" t="s">
        <v>14</v>
      </c>
      <c r="G23" s="2">
        <v>10</v>
      </c>
      <c r="H23" s="1" t="s">
        <v>70</v>
      </c>
      <c r="I23" s="2" t="s">
        <v>71</v>
      </c>
      <c r="J23" s="1"/>
      <c r="K23" s="2">
        <v>90</v>
      </c>
      <c r="L23" s="1" t="s">
        <v>77</v>
      </c>
      <c r="M23" s="1" t="s">
        <v>78</v>
      </c>
      <c r="N23" s="3">
        <v>5000000</v>
      </c>
      <c r="O23" s="4">
        <v>0</v>
      </c>
      <c r="P23" s="8">
        <f>SUBTOTAL(109,TblARPA[[#This Row],[FY 2022 Appropriation]:[2022-2024 Allocation]])</f>
        <v>5000000</v>
      </c>
    </row>
    <row r="24" spans="2:16" ht="88" thickBot="1" x14ac:dyDescent="0.4">
      <c r="B24" s="1" t="s">
        <v>68</v>
      </c>
      <c r="C24" s="2">
        <v>5</v>
      </c>
      <c r="D24" s="1" t="s">
        <v>69</v>
      </c>
      <c r="E24" s="2">
        <v>66000</v>
      </c>
      <c r="F24" s="1" t="s">
        <v>14</v>
      </c>
      <c r="G24" s="2">
        <v>10</v>
      </c>
      <c r="H24" s="1" t="s">
        <v>70</v>
      </c>
      <c r="I24" s="2"/>
      <c r="J24" s="1" t="s">
        <v>74</v>
      </c>
      <c r="K24" s="2">
        <v>90</v>
      </c>
      <c r="L24" s="1" t="s">
        <v>79</v>
      </c>
      <c r="M24" s="1" t="s">
        <v>80</v>
      </c>
      <c r="N24" s="3">
        <v>0</v>
      </c>
      <c r="O24" s="4">
        <v>1000000</v>
      </c>
      <c r="P24" s="8">
        <f>SUBTOTAL(109,TblARPA[[#This Row],[FY 2022 Appropriation]:[2022-2024 Allocation]])</f>
        <v>1000000</v>
      </c>
    </row>
    <row r="25" spans="2:16" ht="63" thickBot="1" x14ac:dyDescent="0.4">
      <c r="B25" s="1" t="s">
        <v>68</v>
      </c>
      <c r="C25" s="2">
        <v>5</v>
      </c>
      <c r="D25" s="1" t="s">
        <v>69</v>
      </c>
      <c r="E25" s="2">
        <v>66000</v>
      </c>
      <c r="F25" s="1" t="s">
        <v>14</v>
      </c>
      <c r="G25" s="2">
        <v>10</v>
      </c>
      <c r="H25" s="1" t="s">
        <v>70</v>
      </c>
      <c r="I25" s="2" t="s">
        <v>71</v>
      </c>
      <c r="J25" s="1"/>
      <c r="K25" s="2">
        <v>90</v>
      </c>
      <c r="L25" s="1" t="s">
        <v>81</v>
      </c>
      <c r="M25" s="1" t="s">
        <v>82</v>
      </c>
      <c r="N25" s="3">
        <v>9000000</v>
      </c>
      <c r="O25" s="4">
        <v>0</v>
      </c>
      <c r="P25" s="8">
        <f>SUBTOTAL(109,TblARPA[[#This Row],[FY 2022 Appropriation]:[2022-2024 Allocation]])</f>
        <v>9000000</v>
      </c>
    </row>
    <row r="26" spans="2:16" ht="50.5" thickBot="1" x14ac:dyDescent="0.4">
      <c r="B26" s="1" t="s">
        <v>83</v>
      </c>
      <c r="C26" s="2">
        <v>6</v>
      </c>
      <c r="D26" s="1" t="s">
        <v>84</v>
      </c>
      <c r="E26" s="2">
        <v>73000</v>
      </c>
      <c r="F26" s="1" t="s">
        <v>14</v>
      </c>
      <c r="G26" s="2">
        <v>10</v>
      </c>
      <c r="H26" s="1" t="s">
        <v>41</v>
      </c>
      <c r="I26" s="2" t="s">
        <v>42</v>
      </c>
      <c r="J26" s="1"/>
      <c r="K26" s="2">
        <v>20</v>
      </c>
      <c r="L26" s="1" t="s">
        <v>85</v>
      </c>
      <c r="M26" s="1" t="s">
        <v>86</v>
      </c>
      <c r="N26" s="3">
        <v>479000000</v>
      </c>
      <c r="O26" s="4">
        <v>0</v>
      </c>
      <c r="P26" s="8">
        <f>SUBTOTAL(109,TblARPA[[#This Row],[FY 2022 Appropriation]:[2022-2024 Allocation]])</f>
        <v>479000000</v>
      </c>
    </row>
    <row r="27" spans="2:16" ht="63" thickBot="1" x14ac:dyDescent="0.4">
      <c r="B27" s="1" t="s">
        <v>83</v>
      </c>
      <c r="C27" s="2">
        <v>6</v>
      </c>
      <c r="D27" s="1" t="s">
        <v>84</v>
      </c>
      <c r="E27" s="2">
        <v>73000</v>
      </c>
      <c r="F27" s="1" t="s">
        <v>14</v>
      </c>
      <c r="G27" s="2">
        <v>10</v>
      </c>
      <c r="H27" s="1" t="s">
        <v>41</v>
      </c>
      <c r="I27" s="2" t="s">
        <v>42</v>
      </c>
      <c r="J27" s="1" t="s">
        <v>43</v>
      </c>
      <c r="K27" s="2">
        <v>20</v>
      </c>
      <c r="L27" s="1" t="s">
        <v>87</v>
      </c>
      <c r="M27" s="1" t="s">
        <v>88</v>
      </c>
      <c r="N27" s="3">
        <v>8000000</v>
      </c>
      <c r="O27" s="4">
        <v>8000000</v>
      </c>
      <c r="P27" s="8">
        <f>SUBTOTAL(109,TblARPA[[#This Row],[FY 2022 Appropriation]:[2022-2024 Allocation]])</f>
        <v>16000000</v>
      </c>
    </row>
    <row r="28" spans="2:16" ht="38" thickBot="1" x14ac:dyDescent="0.4">
      <c r="B28" s="1" t="s">
        <v>83</v>
      </c>
      <c r="C28" s="2">
        <v>6</v>
      </c>
      <c r="D28" s="1" t="s">
        <v>84</v>
      </c>
      <c r="E28" s="2">
        <v>73000</v>
      </c>
      <c r="F28" s="1" t="s">
        <v>14</v>
      </c>
      <c r="G28" s="2">
        <v>10</v>
      </c>
      <c r="H28" s="1" t="s">
        <v>89</v>
      </c>
      <c r="I28" s="2" t="s">
        <v>90</v>
      </c>
      <c r="J28" s="1"/>
      <c r="K28" s="2">
        <v>40</v>
      </c>
      <c r="L28" s="1" t="s">
        <v>91</v>
      </c>
      <c r="M28" s="1" t="s">
        <v>92</v>
      </c>
      <c r="N28" s="3">
        <v>4000000</v>
      </c>
      <c r="O28" s="4">
        <v>4000000</v>
      </c>
      <c r="P28" s="8">
        <f>SUBTOTAL(109,TblARPA[[#This Row],[FY 2022 Appropriation]:[2022-2024 Allocation]])</f>
        <v>8000000</v>
      </c>
    </row>
    <row r="29" spans="2:16" ht="38" thickBot="1" x14ac:dyDescent="0.4">
      <c r="B29" s="1" t="s">
        <v>83</v>
      </c>
      <c r="C29" s="2">
        <v>6</v>
      </c>
      <c r="D29" s="1" t="s">
        <v>84</v>
      </c>
      <c r="E29" s="2">
        <v>73000</v>
      </c>
      <c r="F29" s="1" t="s">
        <v>14</v>
      </c>
      <c r="G29" s="2">
        <v>10</v>
      </c>
      <c r="H29" s="1" t="s">
        <v>89</v>
      </c>
      <c r="I29" s="2" t="s">
        <v>90</v>
      </c>
      <c r="J29" s="1"/>
      <c r="K29" s="2">
        <v>40</v>
      </c>
      <c r="L29" s="1" t="s">
        <v>93</v>
      </c>
      <c r="M29" s="1" t="s">
        <v>94</v>
      </c>
      <c r="N29" s="3">
        <v>22500000</v>
      </c>
      <c r="O29" s="4">
        <v>22500000</v>
      </c>
      <c r="P29" s="8">
        <f>SUBTOTAL(109,TblARPA[[#This Row],[FY 2022 Appropriation]:[2022-2024 Allocation]])</f>
        <v>45000000</v>
      </c>
    </row>
    <row r="30" spans="2:16" ht="63" thickBot="1" x14ac:dyDescent="0.4">
      <c r="B30" s="1" t="s">
        <v>83</v>
      </c>
      <c r="C30" s="2">
        <v>6</v>
      </c>
      <c r="D30" s="1" t="s">
        <v>84</v>
      </c>
      <c r="E30" s="2">
        <v>73000</v>
      </c>
      <c r="F30" s="1" t="s">
        <v>14</v>
      </c>
      <c r="G30" s="2">
        <v>10</v>
      </c>
      <c r="H30" s="1" t="s">
        <v>21</v>
      </c>
      <c r="I30" s="2" t="s">
        <v>22</v>
      </c>
      <c r="J30" s="1" t="s">
        <v>48</v>
      </c>
      <c r="K30" s="2">
        <v>150</v>
      </c>
      <c r="L30" s="1" t="s">
        <v>95</v>
      </c>
      <c r="M30" s="1" t="s">
        <v>96</v>
      </c>
      <c r="N30" s="3">
        <v>3750000</v>
      </c>
      <c r="O30" s="4">
        <v>3750000</v>
      </c>
      <c r="P30" s="8">
        <f>SUBTOTAL(109,TblARPA[[#This Row],[FY 2022 Appropriation]:[2022-2024 Allocation]])</f>
        <v>7500000</v>
      </c>
    </row>
    <row r="31" spans="2:16" ht="50.5" thickBot="1" x14ac:dyDescent="0.4">
      <c r="B31" s="1" t="s">
        <v>83</v>
      </c>
      <c r="C31" s="2">
        <v>6</v>
      </c>
      <c r="D31" s="1" t="s">
        <v>84</v>
      </c>
      <c r="E31" s="2">
        <v>73000</v>
      </c>
      <c r="F31" s="1" t="s">
        <v>97</v>
      </c>
      <c r="G31" s="2">
        <v>50</v>
      </c>
      <c r="H31" s="1" t="s">
        <v>41</v>
      </c>
      <c r="I31" s="2" t="s">
        <v>98</v>
      </c>
      <c r="J31" s="1"/>
      <c r="K31" s="2">
        <v>20</v>
      </c>
      <c r="L31" s="1" t="s">
        <v>99</v>
      </c>
      <c r="M31" s="1" t="s">
        <v>86</v>
      </c>
      <c r="N31" s="3">
        <v>221739237</v>
      </c>
      <c r="O31" s="4">
        <v>0</v>
      </c>
      <c r="P31" s="8">
        <f>SUBTOTAL(109,TblARPA[[#This Row],[FY 2022 Appropriation]:[2022-2024 Allocation]])</f>
        <v>221739237</v>
      </c>
    </row>
    <row r="32" spans="2:16" ht="75.5" thickBot="1" x14ac:dyDescent="0.4">
      <c r="B32" s="1" t="s">
        <v>83</v>
      </c>
      <c r="C32" s="2">
        <v>6</v>
      </c>
      <c r="D32" s="1" t="s">
        <v>84</v>
      </c>
      <c r="E32" s="2">
        <v>73000</v>
      </c>
      <c r="F32" s="1" t="s">
        <v>57</v>
      </c>
      <c r="G32" s="2">
        <v>9999</v>
      </c>
      <c r="H32" s="1" t="s">
        <v>57</v>
      </c>
      <c r="I32" s="2" t="s">
        <v>58</v>
      </c>
      <c r="J32" s="1"/>
      <c r="K32" s="2">
        <v>9999</v>
      </c>
      <c r="L32" s="1" t="s">
        <v>100</v>
      </c>
      <c r="M32" s="1" t="s">
        <v>60</v>
      </c>
      <c r="N32" s="3">
        <v>465508855</v>
      </c>
      <c r="O32" s="4">
        <v>0</v>
      </c>
      <c r="P32" s="8">
        <f>SUBTOTAL(109,TblARPA[[#This Row],[FY 2022 Appropriation]:[2022-2024 Allocation]])</f>
        <v>465508855</v>
      </c>
    </row>
    <row r="33" spans="2:16" ht="75.5" thickBot="1" x14ac:dyDescent="0.4">
      <c r="B33" s="1" t="s">
        <v>83</v>
      </c>
      <c r="C33" s="2">
        <v>6</v>
      </c>
      <c r="D33" s="1" t="s">
        <v>84</v>
      </c>
      <c r="E33" s="2">
        <v>73000</v>
      </c>
      <c r="F33" s="1" t="s">
        <v>57</v>
      </c>
      <c r="G33" s="2">
        <v>9999</v>
      </c>
      <c r="H33" s="1" t="s">
        <v>57</v>
      </c>
      <c r="I33" s="2" t="s">
        <v>58</v>
      </c>
      <c r="J33" s="1"/>
      <c r="K33" s="2">
        <v>9999</v>
      </c>
      <c r="L33" s="1" t="s">
        <v>101</v>
      </c>
      <c r="M33" s="1" t="s">
        <v>60</v>
      </c>
      <c r="N33" s="3">
        <v>39724473</v>
      </c>
      <c r="O33" s="4">
        <v>0</v>
      </c>
      <c r="P33" s="8">
        <f>SUBTOTAL(109,TblARPA[[#This Row],[FY 2022 Appropriation]:[2022-2024 Allocation]])</f>
        <v>39724473</v>
      </c>
    </row>
    <row r="34" spans="2:16" ht="50.5" thickBot="1" x14ac:dyDescent="0.4">
      <c r="B34" s="1" t="s">
        <v>83</v>
      </c>
      <c r="C34" s="2">
        <v>6</v>
      </c>
      <c r="D34" s="1" t="s">
        <v>102</v>
      </c>
      <c r="E34" s="2">
        <v>76050</v>
      </c>
      <c r="F34" s="1" t="s">
        <v>14</v>
      </c>
      <c r="G34" s="2">
        <v>10</v>
      </c>
      <c r="H34" s="1" t="s">
        <v>103</v>
      </c>
      <c r="I34" s="2" t="s">
        <v>104</v>
      </c>
      <c r="J34" s="1"/>
      <c r="K34" s="2">
        <v>30</v>
      </c>
      <c r="L34" s="1" t="s">
        <v>105</v>
      </c>
      <c r="M34" s="1" t="s">
        <v>106</v>
      </c>
      <c r="N34" s="3">
        <v>169000000</v>
      </c>
      <c r="O34" s="4">
        <v>0</v>
      </c>
      <c r="P34" s="8">
        <f>SUBTOTAL(109,TblARPA[[#This Row],[FY 2022 Appropriation]:[2022-2024 Allocation]])</f>
        <v>169000000</v>
      </c>
    </row>
    <row r="35" spans="2:16" ht="238" thickBot="1" x14ac:dyDescent="0.4">
      <c r="B35" s="1" t="s">
        <v>83</v>
      </c>
      <c r="C35" s="2">
        <v>6</v>
      </c>
      <c r="D35" s="1" t="s">
        <v>102</v>
      </c>
      <c r="E35" s="2">
        <v>76050</v>
      </c>
      <c r="F35" s="1" t="s">
        <v>14</v>
      </c>
      <c r="G35" s="2">
        <v>10</v>
      </c>
      <c r="H35" s="1" t="s">
        <v>103</v>
      </c>
      <c r="I35" s="2" t="s">
        <v>104</v>
      </c>
      <c r="J35" s="1"/>
      <c r="K35" s="2">
        <v>30</v>
      </c>
      <c r="L35" s="1" t="s">
        <v>107</v>
      </c>
      <c r="M35" s="1" t="s">
        <v>108</v>
      </c>
      <c r="N35" s="3">
        <v>81000000</v>
      </c>
      <c r="O35" s="4">
        <v>0</v>
      </c>
      <c r="P35" s="8">
        <f>SUBTOTAL(109,TblARPA[[#This Row],[FY 2022 Appropriation]:[2022-2024 Allocation]])</f>
        <v>81000000</v>
      </c>
    </row>
    <row r="36" spans="2:16" ht="88" thickBot="1" x14ac:dyDescent="0.4">
      <c r="B36" s="1" t="s">
        <v>83</v>
      </c>
      <c r="C36" s="2">
        <v>6</v>
      </c>
      <c r="D36" s="1" t="s">
        <v>109</v>
      </c>
      <c r="E36" s="2">
        <v>76055</v>
      </c>
      <c r="F36" s="1" t="s">
        <v>14</v>
      </c>
      <c r="G36" s="2">
        <v>10</v>
      </c>
      <c r="H36" s="1" t="s">
        <v>110</v>
      </c>
      <c r="I36" s="2" t="s">
        <v>111</v>
      </c>
      <c r="J36" s="1"/>
      <c r="K36" s="2">
        <v>60</v>
      </c>
      <c r="L36" s="1" t="s">
        <v>112</v>
      </c>
      <c r="M36" s="1" t="s">
        <v>113</v>
      </c>
      <c r="N36" s="3">
        <v>6000000</v>
      </c>
      <c r="O36" s="4">
        <v>0</v>
      </c>
      <c r="P36" s="8">
        <f>SUBTOTAL(109,TblARPA[[#This Row],[FY 2022 Appropriation]:[2022-2024 Allocation]])</f>
        <v>6000000</v>
      </c>
    </row>
    <row r="37" spans="2:16" ht="50.5" thickBot="1" x14ac:dyDescent="0.4">
      <c r="B37" s="1" t="s">
        <v>83</v>
      </c>
      <c r="C37" s="2">
        <v>6</v>
      </c>
      <c r="D37" s="1" t="s">
        <v>114</v>
      </c>
      <c r="E37" s="2">
        <v>80000</v>
      </c>
      <c r="F37" s="1" t="s">
        <v>14</v>
      </c>
      <c r="G37" s="2">
        <v>10</v>
      </c>
      <c r="H37" s="1" t="s">
        <v>110</v>
      </c>
      <c r="I37" s="2" t="s">
        <v>111</v>
      </c>
      <c r="J37" s="1"/>
      <c r="K37" s="2">
        <v>60</v>
      </c>
      <c r="L37" s="1" t="s">
        <v>115</v>
      </c>
      <c r="M37" s="1" t="s">
        <v>116</v>
      </c>
      <c r="N37" s="3">
        <v>30000000</v>
      </c>
      <c r="O37" s="4">
        <v>0</v>
      </c>
      <c r="P37" s="8">
        <f>SUBTOTAL(109,TblARPA[[#This Row],[FY 2022 Appropriation]:[2022-2024 Allocation]])</f>
        <v>30000000</v>
      </c>
    </row>
    <row r="38" spans="2:16" ht="50.5" thickBot="1" x14ac:dyDescent="0.4">
      <c r="B38" s="1" t="s">
        <v>83</v>
      </c>
      <c r="C38" s="2">
        <v>6</v>
      </c>
      <c r="D38" s="1" t="s">
        <v>114</v>
      </c>
      <c r="E38" s="2">
        <v>80000</v>
      </c>
      <c r="F38" s="1" t="s">
        <v>14</v>
      </c>
      <c r="G38" s="2">
        <v>10</v>
      </c>
      <c r="H38" s="1" t="s">
        <v>110</v>
      </c>
      <c r="I38" s="2" t="s">
        <v>111</v>
      </c>
      <c r="J38" s="1"/>
      <c r="K38" s="2">
        <v>60</v>
      </c>
      <c r="L38" s="1" t="s">
        <v>117</v>
      </c>
      <c r="M38" s="1" t="s">
        <v>118</v>
      </c>
      <c r="N38" s="3">
        <v>1000000</v>
      </c>
      <c r="O38" s="4">
        <v>0</v>
      </c>
      <c r="P38" s="8">
        <f>SUBTOTAL(109,TblARPA[[#This Row],[FY 2022 Appropriation]:[2022-2024 Allocation]])</f>
        <v>1000000</v>
      </c>
    </row>
    <row r="39" spans="2:16" ht="88" thickBot="1" x14ac:dyDescent="0.4">
      <c r="B39" s="1" t="s">
        <v>83</v>
      </c>
      <c r="C39" s="2">
        <v>6</v>
      </c>
      <c r="D39" s="1" t="s">
        <v>114</v>
      </c>
      <c r="E39" s="2">
        <v>80000</v>
      </c>
      <c r="F39" s="1" t="s">
        <v>14</v>
      </c>
      <c r="G39" s="2">
        <v>10</v>
      </c>
      <c r="H39" s="1" t="s">
        <v>110</v>
      </c>
      <c r="I39" s="2" t="s">
        <v>111</v>
      </c>
      <c r="J39" s="1"/>
      <c r="K39" s="2">
        <v>60</v>
      </c>
      <c r="L39" s="1" t="s">
        <v>119</v>
      </c>
      <c r="M39" s="1" t="s">
        <v>119</v>
      </c>
      <c r="N39" s="3">
        <v>1000000</v>
      </c>
      <c r="O39" s="4">
        <v>0</v>
      </c>
      <c r="P39" s="8">
        <f>SUBTOTAL(109,TblARPA[[#This Row],[FY 2022 Appropriation]:[2022-2024 Allocation]])</f>
        <v>1000000</v>
      </c>
    </row>
    <row r="40" spans="2:16" ht="50.5" thickBot="1" x14ac:dyDescent="0.4">
      <c r="B40" s="1" t="s">
        <v>83</v>
      </c>
      <c r="C40" s="2">
        <v>6</v>
      </c>
      <c r="D40" s="1" t="s">
        <v>114</v>
      </c>
      <c r="E40" s="2">
        <v>80000</v>
      </c>
      <c r="F40" s="1" t="s">
        <v>14</v>
      </c>
      <c r="G40" s="2">
        <v>10</v>
      </c>
      <c r="H40" s="1" t="s">
        <v>110</v>
      </c>
      <c r="I40" s="2" t="s">
        <v>111</v>
      </c>
      <c r="J40" s="1"/>
      <c r="K40" s="2">
        <v>60</v>
      </c>
      <c r="L40" s="1" t="s">
        <v>120</v>
      </c>
      <c r="M40" s="1" t="s">
        <v>118</v>
      </c>
      <c r="N40" s="3">
        <v>1000000</v>
      </c>
      <c r="O40" s="4">
        <v>0</v>
      </c>
      <c r="P40" s="8">
        <f>SUBTOTAL(109,TblARPA[[#This Row],[FY 2022 Appropriation]:[2022-2024 Allocation]])</f>
        <v>1000000</v>
      </c>
    </row>
    <row r="41" spans="2:16" ht="50.5" thickBot="1" x14ac:dyDescent="0.4">
      <c r="B41" s="1" t="s">
        <v>83</v>
      </c>
      <c r="C41" s="2">
        <v>6</v>
      </c>
      <c r="D41" s="1" t="s">
        <v>114</v>
      </c>
      <c r="E41" s="2">
        <v>80000</v>
      </c>
      <c r="F41" s="1" t="s">
        <v>14</v>
      </c>
      <c r="G41" s="2">
        <v>10</v>
      </c>
      <c r="H41" s="1" t="s">
        <v>110</v>
      </c>
      <c r="I41" s="2" t="s">
        <v>111</v>
      </c>
      <c r="J41" s="1"/>
      <c r="K41" s="2">
        <v>60</v>
      </c>
      <c r="L41" s="1" t="s">
        <v>121</v>
      </c>
      <c r="M41" s="1" t="s">
        <v>118</v>
      </c>
      <c r="N41" s="3">
        <v>18000000</v>
      </c>
      <c r="O41" s="4">
        <v>0</v>
      </c>
      <c r="P41" s="8">
        <f>SUBTOTAL(109,TblARPA[[#This Row],[FY 2022 Appropriation]:[2022-2024 Allocation]])</f>
        <v>18000000</v>
      </c>
    </row>
    <row r="42" spans="2:16" ht="75.5" thickBot="1" x14ac:dyDescent="0.4">
      <c r="B42" s="1" t="s">
        <v>122</v>
      </c>
      <c r="C42" s="2">
        <v>7</v>
      </c>
      <c r="D42" s="1" t="s">
        <v>123</v>
      </c>
      <c r="E42" s="2">
        <v>82000</v>
      </c>
      <c r="F42" s="1" t="s">
        <v>57</v>
      </c>
      <c r="G42" s="2">
        <v>9999</v>
      </c>
      <c r="H42" s="1" t="s">
        <v>57</v>
      </c>
      <c r="I42" s="2" t="s">
        <v>58</v>
      </c>
      <c r="J42" s="1"/>
      <c r="K42" s="2">
        <v>9999</v>
      </c>
      <c r="L42" s="1" t="s">
        <v>124</v>
      </c>
      <c r="M42" s="1" t="s">
        <v>60</v>
      </c>
      <c r="N42" s="3">
        <v>305492999</v>
      </c>
      <c r="O42" s="4">
        <v>0</v>
      </c>
      <c r="P42" s="8">
        <f>SUBTOTAL(109,TblARPA[[#This Row],[FY 2022 Appropriation]:[2022-2024 Allocation]])</f>
        <v>305492999</v>
      </c>
    </row>
    <row r="43" spans="2:16" ht="75.5" thickBot="1" x14ac:dyDescent="0.4">
      <c r="B43" s="1" t="s">
        <v>122</v>
      </c>
      <c r="C43" s="2">
        <v>7</v>
      </c>
      <c r="D43" s="1" t="s">
        <v>123</v>
      </c>
      <c r="E43" s="2">
        <v>82000</v>
      </c>
      <c r="F43" s="1" t="s">
        <v>57</v>
      </c>
      <c r="G43" s="2">
        <v>9999</v>
      </c>
      <c r="H43" s="1" t="s">
        <v>57</v>
      </c>
      <c r="I43" s="2" t="s">
        <v>58</v>
      </c>
      <c r="J43" s="1"/>
      <c r="K43" s="2">
        <v>9999</v>
      </c>
      <c r="L43" s="1" t="s">
        <v>125</v>
      </c>
      <c r="M43" s="1" t="s">
        <v>60</v>
      </c>
      <c r="N43" s="3">
        <v>13091800</v>
      </c>
      <c r="O43" s="4">
        <v>0</v>
      </c>
      <c r="P43" s="8">
        <f>SUBTOTAL(109,TblARPA[[#This Row],[FY 2022 Appropriation]:[2022-2024 Allocation]])</f>
        <v>13091800</v>
      </c>
    </row>
    <row r="44" spans="2:16" ht="75.5" thickBot="1" x14ac:dyDescent="0.4">
      <c r="B44" s="1" t="s">
        <v>122</v>
      </c>
      <c r="C44" s="2">
        <v>7</v>
      </c>
      <c r="D44" s="1" t="s">
        <v>123</v>
      </c>
      <c r="E44" s="2">
        <v>82000</v>
      </c>
      <c r="F44" s="1" t="s">
        <v>57</v>
      </c>
      <c r="G44" s="2">
        <v>9999</v>
      </c>
      <c r="H44" s="1" t="s">
        <v>57</v>
      </c>
      <c r="I44" s="2" t="s">
        <v>58</v>
      </c>
      <c r="J44" s="1"/>
      <c r="K44" s="2">
        <v>9999</v>
      </c>
      <c r="L44" s="1" t="s">
        <v>126</v>
      </c>
      <c r="M44" s="1" t="s">
        <v>60</v>
      </c>
      <c r="N44" s="3">
        <v>488605381</v>
      </c>
      <c r="O44" s="4">
        <v>0</v>
      </c>
      <c r="P44" s="8">
        <f>SUBTOTAL(109,TblARPA[[#This Row],[FY 2022 Appropriation]:[2022-2024 Allocation]])</f>
        <v>488605381</v>
      </c>
    </row>
    <row r="45" spans="2:16" ht="75.5" thickBot="1" x14ac:dyDescent="0.4">
      <c r="B45" s="1" t="s">
        <v>122</v>
      </c>
      <c r="C45" s="2">
        <v>7</v>
      </c>
      <c r="D45" s="1" t="s">
        <v>123</v>
      </c>
      <c r="E45" s="2">
        <v>82000</v>
      </c>
      <c r="F45" s="1" t="s">
        <v>57</v>
      </c>
      <c r="G45" s="2">
        <v>9999</v>
      </c>
      <c r="H45" s="1" t="s">
        <v>57</v>
      </c>
      <c r="I45" s="2" t="s">
        <v>58</v>
      </c>
      <c r="J45" s="1"/>
      <c r="K45" s="2">
        <v>9999</v>
      </c>
      <c r="L45" s="1" t="s">
        <v>127</v>
      </c>
      <c r="M45" s="1" t="s">
        <v>60</v>
      </c>
      <c r="N45" s="3">
        <v>13818290</v>
      </c>
      <c r="O45" s="4">
        <v>0</v>
      </c>
      <c r="P45" s="8">
        <f>SUBTOTAL(109,TblARPA[[#This Row],[FY 2022 Appropriation]:[2022-2024 Allocation]])</f>
        <v>13818290</v>
      </c>
    </row>
    <row r="46" spans="2:16" ht="75.5" thickBot="1" x14ac:dyDescent="0.4">
      <c r="B46" s="1" t="s">
        <v>122</v>
      </c>
      <c r="C46" s="2">
        <v>7</v>
      </c>
      <c r="D46" s="1" t="s">
        <v>123</v>
      </c>
      <c r="E46" s="2">
        <v>82000</v>
      </c>
      <c r="F46" s="1" t="s">
        <v>57</v>
      </c>
      <c r="G46" s="2">
        <v>9999</v>
      </c>
      <c r="H46" s="1" t="s">
        <v>57</v>
      </c>
      <c r="I46" s="2" t="s">
        <v>58</v>
      </c>
      <c r="J46" s="1"/>
      <c r="K46" s="2">
        <v>9999</v>
      </c>
      <c r="L46" s="1" t="s">
        <v>128</v>
      </c>
      <c r="M46" s="1" t="s">
        <v>60</v>
      </c>
      <c r="N46" s="3">
        <v>211098889</v>
      </c>
      <c r="O46" s="4">
        <v>0</v>
      </c>
      <c r="P46" s="8">
        <f>SUBTOTAL(109,TblARPA[[#This Row],[FY 2022 Appropriation]:[2022-2024 Allocation]])</f>
        <v>211098889</v>
      </c>
    </row>
    <row r="47" spans="2:16" ht="75.5" thickBot="1" x14ac:dyDescent="0.4">
      <c r="B47" s="1" t="s">
        <v>122</v>
      </c>
      <c r="C47" s="2">
        <v>7</v>
      </c>
      <c r="D47" s="1" t="s">
        <v>123</v>
      </c>
      <c r="E47" s="2">
        <v>82000</v>
      </c>
      <c r="F47" s="1" t="s">
        <v>57</v>
      </c>
      <c r="G47" s="2">
        <v>9999</v>
      </c>
      <c r="H47" s="1" t="s">
        <v>57</v>
      </c>
      <c r="I47" s="2" t="s">
        <v>58</v>
      </c>
      <c r="J47" s="1"/>
      <c r="K47" s="2">
        <v>9999</v>
      </c>
      <c r="L47" s="1" t="s">
        <v>129</v>
      </c>
      <c r="M47" s="1" t="s">
        <v>60</v>
      </c>
      <c r="N47" s="3">
        <v>46344360</v>
      </c>
      <c r="O47" s="4">
        <v>0</v>
      </c>
      <c r="P47" s="8">
        <f>SUBTOTAL(109,TblARPA[[#This Row],[FY 2022 Appropriation]:[2022-2024 Allocation]])</f>
        <v>46344360</v>
      </c>
    </row>
    <row r="48" spans="2:16" ht="38" thickBot="1" x14ac:dyDescent="0.4">
      <c r="B48" s="1" t="s">
        <v>122</v>
      </c>
      <c r="C48" s="2">
        <v>7</v>
      </c>
      <c r="D48" s="1" t="s">
        <v>130</v>
      </c>
      <c r="E48" s="2">
        <v>83000</v>
      </c>
      <c r="F48" s="1" t="s">
        <v>14</v>
      </c>
      <c r="G48" s="2">
        <v>10</v>
      </c>
      <c r="H48" s="1" t="s">
        <v>122</v>
      </c>
      <c r="I48" s="2" t="s">
        <v>131</v>
      </c>
      <c r="J48" s="1"/>
      <c r="K48" s="2">
        <v>65</v>
      </c>
      <c r="L48" s="1" t="s">
        <v>132</v>
      </c>
      <c r="M48" s="1" t="s">
        <v>133</v>
      </c>
      <c r="N48" s="3">
        <v>500000</v>
      </c>
      <c r="O48" s="4">
        <v>0</v>
      </c>
      <c r="P48" s="8">
        <f>SUBTOTAL(109,TblARPA[[#This Row],[FY 2022 Appropriation]:[2022-2024 Allocation]])</f>
        <v>500000</v>
      </c>
    </row>
    <row r="49" spans="2:16" ht="38" thickBot="1" x14ac:dyDescent="0.4">
      <c r="B49" s="1" t="s">
        <v>122</v>
      </c>
      <c r="C49" s="2">
        <v>7</v>
      </c>
      <c r="D49" s="1" t="s">
        <v>130</v>
      </c>
      <c r="E49" s="2">
        <v>83000</v>
      </c>
      <c r="F49" s="1" t="s">
        <v>14</v>
      </c>
      <c r="G49" s="2">
        <v>10</v>
      </c>
      <c r="H49" s="1" t="s">
        <v>122</v>
      </c>
      <c r="I49" s="2" t="s">
        <v>131</v>
      </c>
      <c r="J49" s="1"/>
      <c r="K49" s="2">
        <v>65</v>
      </c>
      <c r="L49" s="1" t="s">
        <v>134</v>
      </c>
      <c r="M49" s="1" t="s">
        <v>135</v>
      </c>
      <c r="N49" s="3">
        <v>500000</v>
      </c>
      <c r="O49" s="4">
        <v>0</v>
      </c>
      <c r="P49" s="8">
        <f>SUBTOTAL(109,TblARPA[[#This Row],[FY 2022 Appropriation]:[2022-2024 Allocation]])</f>
        <v>500000</v>
      </c>
    </row>
    <row r="50" spans="2:16" ht="100.5" thickBot="1" x14ac:dyDescent="0.4">
      <c r="B50" s="1" t="s">
        <v>122</v>
      </c>
      <c r="C50" s="2">
        <v>7</v>
      </c>
      <c r="D50" s="1" t="s">
        <v>130</v>
      </c>
      <c r="E50" s="2">
        <v>83000</v>
      </c>
      <c r="F50" s="1" t="s">
        <v>14</v>
      </c>
      <c r="G50" s="2">
        <v>10</v>
      </c>
      <c r="H50" s="1" t="s">
        <v>122</v>
      </c>
      <c r="I50" s="2" t="s">
        <v>131</v>
      </c>
      <c r="J50" s="1"/>
      <c r="K50" s="2">
        <v>65</v>
      </c>
      <c r="L50" s="1" t="s">
        <v>136</v>
      </c>
      <c r="M50" s="1" t="s">
        <v>137</v>
      </c>
      <c r="N50" s="3">
        <v>800000</v>
      </c>
      <c r="O50" s="4">
        <v>0</v>
      </c>
      <c r="P50" s="8">
        <f>SUBTOTAL(109,TblARPA[[#This Row],[FY 2022 Appropriation]:[2022-2024 Allocation]])</f>
        <v>800000</v>
      </c>
    </row>
    <row r="51" spans="2:16" ht="75.5" thickBot="1" x14ac:dyDescent="0.4">
      <c r="B51" s="1" t="s">
        <v>122</v>
      </c>
      <c r="C51" s="2">
        <v>7</v>
      </c>
      <c r="D51" s="1" t="s">
        <v>130</v>
      </c>
      <c r="E51" s="2">
        <v>83000</v>
      </c>
      <c r="F51" s="1" t="s">
        <v>14</v>
      </c>
      <c r="G51" s="2">
        <v>10</v>
      </c>
      <c r="H51" s="1" t="s">
        <v>122</v>
      </c>
      <c r="I51" s="2" t="s">
        <v>131</v>
      </c>
      <c r="J51" s="1"/>
      <c r="K51" s="2">
        <v>65</v>
      </c>
      <c r="L51" s="1" t="s">
        <v>138</v>
      </c>
      <c r="M51" s="1" t="s">
        <v>139</v>
      </c>
      <c r="N51" s="3">
        <v>200000</v>
      </c>
      <c r="O51" s="4">
        <v>0</v>
      </c>
      <c r="P51" s="8">
        <f>SUBTOTAL(109,TblARPA[[#This Row],[FY 2022 Appropriation]:[2022-2024 Allocation]])</f>
        <v>200000</v>
      </c>
    </row>
    <row r="52" spans="2:16" ht="38" thickBot="1" x14ac:dyDescent="0.4">
      <c r="B52" s="1" t="s">
        <v>122</v>
      </c>
      <c r="C52" s="2">
        <v>7</v>
      </c>
      <c r="D52" s="1" t="s">
        <v>130</v>
      </c>
      <c r="E52" s="2">
        <v>83000</v>
      </c>
      <c r="F52" s="1" t="s">
        <v>14</v>
      </c>
      <c r="G52" s="2">
        <v>10</v>
      </c>
      <c r="H52" s="1" t="s">
        <v>140</v>
      </c>
      <c r="I52" s="2" t="s">
        <v>141</v>
      </c>
      <c r="J52" s="1"/>
      <c r="K52" s="2">
        <v>70</v>
      </c>
      <c r="L52" s="1" t="s">
        <v>142</v>
      </c>
      <c r="M52" s="1" t="s">
        <v>143</v>
      </c>
      <c r="N52" s="3">
        <v>250000000</v>
      </c>
      <c r="O52" s="4">
        <v>0</v>
      </c>
      <c r="P52" s="8">
        <f>SUBTOTAL(109,TblARPA[[#This Row],[FY 2022 Appropriation]:[2022-2024 Allocation]])</f>
        <v>250000000</v>
      </c>
    </row>
    <row r="53" spans="2:16" ht="75.5" thickBot="1" x14ac:dyDescent="0.4">
      <c r="B53" s="1" t="s">
        <v>122</v>
      </c>
      <c r="C53" s="2">
        <v>7</v>
      </c>
      <c r="D53" s="1" t="s">
        <v>130</v>
      </c>
      <c r="E53" s="2">
        <v>83000</v>
      </c>
      <c r="F53" s="1" t="s">
        <v>57</v>
      </c>
      <c r="G53" s="2">
        <v>9999</v>
      </c>
      <c r="H53" s="1" t="s">
        <v>57</v>
      </c>
      <c r="I53" s="2" t="s">
        <v>58</v>
      </c>
      <c r="J53" s="1"/>
      <c r="K53" s="2">
        <v>9999</v>
      </c>
      <c r="L53" s="1" t="s">
        <v>128</v>
      </c>
      <c r="M53" s="1" t="s">
        <v>60</v>
      </c>
      <c r="N53" s="3">
        <v>1899890002</v>
      </c>
      <c r="O53" s="4">
        <v>0</v>
      </c>
      <c r="P53" s="8">
        <f>SUBTOTAL(109,TblARPA[[#This Row],[FY 2022 Appropriation]:[2022-2024 Allocation]])</f>
        <v>1899890002</v>
      </c>
    </row>
    <row r="54" spans="2:16" ht="75.5" thickBot="1" x14ac:dyDescent="0.4">
      <c r="B54" s="1" t="s">
        <v>122</v>
      </c>
      <c r="C54" s="2">
        <v>7</v>
      </c>
      <c r="D54" s="1" t="s">
        <v>130</v>
      </c>
      <c r="E54" s="2">
        <v>83000</v>
      </c>
      <c r="F54" s="1" t="s">
        <v>57</v>
      </c>
      <c r="G54" s="2">
        <v>9999</v>
      </c>
      <c r="H54" s="1" t="s">
        <v>57</v>
      </c>
      <c r="I54" s="2" t="s">
        <v>58</v>
      </c>
      <c r="J54" s="1"/>
      <c r="K54" s="2">
        <v>9999</v>
      </c>
      <c r="L54" s="1" t="s">
        <v>144</v>
      </c>
      <c r="M54" s="1" t="s">
        <v>60</v>
      </c>
      <c r="N54" s="3">
        <v>67450511</v>
      </c>
      <c r="O54" s="4">
        <v>0</v>
      </c>
      <c r="P54" s="8">
        <f>SUBTOTAL(109,TblARPA[[#This Row],[FY 2022 Appropriation]:[2022-2024 Allocation]])</f>
        <v>67450511</v>
      </c>
    </row>
    <row r="55" spans="2:16" ht="75.5" thickBot="1" x14ac:dyDescent="0.4">
      <c r="B55" s="1" t="s">
        <v>122</v>
      </c>
      <c r="C55" s="2">
        <v>7</v>
      </c>
      <c r="D55" s="1" t="s">
        <v>130</v>
      </c>
      <c r="E55" s="2">
        <v>83000</v>
      </c>
      <c r="F55" s="1" t="s">
        <v>57</v>
      </c>
      <c r="G55" s="2">
        <v>9999</v>
      </c>
      <c r="H55" s="1" t="s">
        <v>57</v>
      </c>
      <c r="I55" s="2" t="s">
        <v>58</v>
      </c>
      <c r="J55" s="1"/>
      <c r="K55" s="2">
        <v>9999</v>
      </c>
      <c r="L55" s="1" t="s">
        <v>145</v>
      </c>
      <c r="M55" s="1" t="s">
        <v>60</v>
      </c>
      <c r="N55" s="3">
        <v>4931537</v>
      </c>
      <c r="O55" s="4">
        <v>0</v>
      </c>
      <c r="P55" s="8">
        <f>SUBTOTAL(109,TblARPA[[#This Row],[FY 2022 Appropriation]:[2022-2024 Allocation]])</f>
        <v>4931537</v>
      </c>
    </row>
    <row r="56" spans="2:16" ht="50.5" thickBot="1" x14ac:dyDescent="0.4">
      <c r="B56" s="1" t="s">
        <v>122</v>
      </c>
      <c r="C56" s="2">
        <v>7</v>
      </c>
      <c r="D56" s="1" t="s">
        <v>146</v>
      </c>
      <c r="E56" s="2">
        <v>86000</v>
      </c>
      <c r="F56" s="1" t="s">
        <v>14</v>
      </c>
      <c r="G56" s="2">
        <v>10</v>
      </c>
      <c r="H56" s="1" t="s">
        <v>147</v>
      </c>
      <c r="I56" s="2" t="s">
        <v>148</v>
      </c>
      <c r="J56" s="1"/>
      <c r="K56" s="2">
        <v>80</v>
      </c>
      <c r="L56" s="1" t="s">
        <v>149</v>
      </c>
      <c r="M56" s="1" t="s">
        <v>150</v>
      </c>
      <c r="N56" s="3">
        <v>111000000</v>
      </c>
      <c r="O56" s="4">
        <v>0</v>
      </c>
      <c r="P56" s="8">
        <f>SUBTOTAL(109,TblARPA[[#This Row],[FY 2022 Appropriation]:[2022-2024 Allocation]])</f>
        <v>111000000</v>
      </c>
    </row>
    <row r="57" spans="2:16" ht="75.5" thickBot="1" x14ac:dyDescent="0.4">
      <c r="B57" s="1" t="s">
        <v>122</v>
      </c>
      <c r="C57" s="2">
        <v>7</v>
      </c>
      <c r="D57" s="1" t="s">
        <v>151</v>
      </c>
      <c r="E57" s="2">
        <v>102000</v>
      </c>
      <c r="F57" s="1" t="s">
        <v>14</v>
      </c>
      <c r="G57" s="2">
        <v>10</v>
      </c>
      <c r="H57" s="1" t="s">
        <v>147</v>
      </c>
      <c r="I57" s="2" t="s">
        <v>148</v>
      </c>
      <c r="J57" s="1"/>
      <c r="K57" s="2">
        <v>80</v>
      </c>
      <c r="L57" s="1" t="s">
        <v>152</v>
      </c>
      <c r="M57" s="1" t="s">
        <v>153</v>
      </c>
      <c r="N57" s="3">
        <v>15000000</v>
      </c>
      <c r="O57" s="4">
        <v>0</v>
      </c>
      <c r="P57" s="8">
        <f>SUBTOTAL(109,TblARPA[[#This Row],[FY 2022 Appropriation]:[2022-2024 Allocation]])</f>
        <v>15000000</v>
      </c>
    </row>
    <row r="58" spans="2:16" ht="75.5" thickBot="1" x14ac:dyDescent="0.4">
      <c r="B58" s="1" t="s">
        <v>122</v>
      </c>
      <c r="C58" s="2">
        <v>7</v>
      </c>
      <c r="D58" s="1" t="s">
        <v>151</v>
      </c>
      <c r="E58" s="2">
        <v>102000</v>
      </c>
      <c r="F58" s="1" t="s">
        <v>14</v>
      </c>
      <c r="G58" s="2">
        <v>10</v>
      </c>
      <c r="H58" s="1" t="s">
        <v>147</v>
      </c>
      <c r="I58" s="2" t="s">
        <v>148</v>
      </c>
      <c r="J58" s="1"/>
      <c r="K58" s="2">
        <v>80</v>
      </c>
      <c r="L58" s="1" t="s">
        <v>154</v>
      </c>
      <c r="M58" s="1" t="s">
        <v>155</v>
      </c>
      <c r="N58" s="3">
        <v>25000000</v>
      </c>
      <c r="O58" s="4">
        <v>0</v>
      </c>
      <c r="P58" s="8">
        <f>SUBTOTAL(109,TblARPA[[#This Row],[FY 2022 Appropriation]:[2022-2024 Allocation]])</f>
        <v>25000000</v>
      </c>
    </row>
    <row r="59" spans="2:16" ht="38" thickBot="1" x14ac:dyDescent="0.4">
      <c r="B59" s="1" t="s">
        <v>122</v>
      </c>
      <c r="C59" s="2">
        <v>7</v>
      </c>
      <c r="D59" s="1" t="s">
        <v>156</v>
      </c>
      <c r="E59" s="2">
        <v>110000</v>
      </c>
      <c r="F59" s="1" t="s">
        <v>14</v>
      </c>
      <c r="G59" s="2">
        <v>10</v>
      </c>
      <c r="H59" s="1" t="s">
        <v>140</v>
      </c>
      <c r="I59" s="2" t="s">
        <v>141</v>
      </c>
      <c r="J59" s="1"/>
      <c r="K59" s="2">
        <v>70</v>
      </c>
      <c r="L59" s="1" t="s">
        <v>157</v>
      </c>
      <c r="M59" s="1" t="s">
        <v>158</v>
      </c>
      <c r="N59" s="3">
        <v>2000000</v>
      </c>
      <c r="O59" s="4">
        <v>0</v>
      </c>
      <c r="P59" s="8">
        <f>SUBTOTAL(109,TblARPA[[#This Row],[FY 2022 Appropriation]:[2022-2024 Allocation]])</f>
        <v>2000000</v>
      </c>
    </row>
    <row r="60" spans="2:16" ht="75.5" thickBot="1" x14ac:dyDescent="0.4">
      <c r="B60" s="1" t="s">
        <v>122</v>
      </c>
      <c r="C60" s="2">
        <v>7</v>
      </c>
      <c r="D60" s="1" t="s">
        <v>159</v>
      </c>
      <c r="E60" s="2">
        <v>111000</v>
      </c>
      <c r="F60" s="1" t="s">
        <v>57</v>
      </c>
      <c r="G60" s="2">
        <v>9999</v>
      </c>
      <c r="H60" s="1" t="s">
        <v>57</v>
      </c>
      <c r="I60" s="2" t="s">
        <v>58</v>
      </c>
      <c r="J60" s="1"/>
      <c r="K60" s="2">
        <v>9999</v>
      </c>
      <c r="L60" s="1" t="s">
        <v>160</v>
      </c>
      <c r="M60" s="1" t="s">
        <v>60</v>
      </c>
      <c r="N60" s="3">
        <v>3872000</v>
      </c>
      <c r="O60" s="4">
        <v>0</v>
      </c>
      <c r="P60" s="8">
        <f>SUBTOTAL(109,TblARPA[[#This Row],[FY 2022 Appropriation]:[2022-2024 Allocation]])</f>
        <v>3872000</v>
      </c>
    </row>
    <row r="61" spans="2:16" ht="75.5" thickBot="1" x14ac:dyDescent="0.4">
      <c r="B61" s="1" t="s">
        <v>122</v>
      </c>
      <c r="C61" s="2">
        <v>7</v>
      </c>
      <c r="D61" s="1" t="s">
        <v>161</v>
      </c>
      <c r="E61" s="2">
        <v>113000</v>
      </c>
      <c r="F61" s="1" t="s">
        <v>57</v>
      </c>
      <c r="G61" s="2">
        <v>9999</v>
      </c>
      <c r="H61" s="1" t="s">
        <v>57</v>
      </c>
      <c r="I61" s="2" t="s">
        <v>58</v>
      </c>
      <c r="J61" s="1"/>
      <c r="K61" s="2">
        <v>9999</v>
      </c>
      <c r="L61" s="1" t="s">
        <v>162</v>
      </c>
      <c r="M61" s="1" t="s">
        <v>60</v>
      </c>
      <c r="N61" s="3">
        <v>871100</v>
      </c>
      <c r="O61" s="4">
        <v>0</v>
      </c>
      <c r="P61" s="8">
        <f>SUBTOTAL(109,TblARPA[[#This Row],[FY 2022 Appropriation]:[2022-2024 Allocation]])</f>
        <v>871100</v>
      </c>
    </row>
    <row r="62" spans="2:16" ht="38" thickBot="1" x14ac:dyDescent="0.4">
      <c r="B62" s="1" t="s">
        <v>122</v>
      </c>
      <c r="C62" s="2">
        <v>7</v>
      </c>
      <c r="D62" s="1" t="s">
        <v>163</v>
      </c>
      <c r="E62" s="2">
        <v>114000</v>
      </c>
      <c r="F62" s="1" t="s">
        <v>14</v>
      </c>
      <c r="G62" s="2">
        <v>10</v>
      </c>
      <c r="H62" s="1" t="s">
        <v>140</v>
      </c>
      <c r="I62" s="2" t="s">
        <v>141</v>
      </c>
      <c r="J62" s="1"/>
      <c r="K62" s="2">
        <v>70</v>
      </c>
      <c r="L62" s="1" t="s">
        <v>164</v>
      </c>
      <c r="M62" s="1" t="s">
        <v>165</v>
      </c>
      <c r="N62" s="3">
        <v>5000000</v>
      </c>
      <c r="O62" s="4">
        <v>0</v>
      </c>
      <c r="P62" s="8">
        <f>SUBTOTAL(109,TblARPA[[#This Row],[FY 2022 Appropriation]:[2022-2024 Allocation]])</f>
        <v>5000000</v>
      </c>
    </row>
    <row r="63" spans="2:16" ht="38" thickBot="1" x14ac:dyDescent="0.4">
      <c r="B63" s="1" t="s">
        <v>122</v>
      </c>
      <c r="C63" s="2">
        <v>7</v>
      </c>
      <c r="D63" s="1" t="s">
        <v>166</v>
      </c>
      <c r="E63" s="2">
        <v>122250</v>
      </c>
      <c r="F63" s="1" t="s">
        <v>14</v>
      </c>
      <c r="G63" s="2">
        <v>10</v>
      </c>
      <c r="H63" s="1" t="s">
        <v>147</v>
      </c>
      <c r="I63" s="2" t="s">
        <v>148</v>
      </c>
      <c r="J63" s="1"/>
      <c r="K63" s="2">
        <v>80</v>
      </c>
      <c r="L63" s="1" t="s">
        <v>167</v>
      </c>
      <c r="M63" s="1" t="s">
        <v>168</v>
      </c>
      <c r="N63" s="3">
        <v>10000000</v>
      </c>
      <c r="O63" s="4">
        <v>0</v>
      </c>
      <c r="P63" s="8">
        <f>SUBTOTAL(109,TblARPA[[#This Row],[FY 2022 Appropriation]:[2022-2024 Allocation]])</f>
        <v>10000000</v>
      </c>
    </row>
    <row r="64" spans="2:16" ht="75.5" thickBot="1" x14ac:dyDescent="0.4">
      <c r="B64" s="1" t="s">
        <v>122</v>
      </c>
      <c r="C64" s="2">
        <v>7</v>
      </c>
      <c r="D64" s="1" t="s">
        <v>169</v>
      </c>
      <c r="E64" s="2">
        <v>123010</v>
      </c>
      <c r="F64" s="1" t="s">
        <v>57</v>
      </c>
      <c r="G64" s="2">
        <v>9999</v>
      </c>
      <c r="H64" s="1" t="s">
        <v>57</v>
      </c>
      <c r="I64" s="2" t="s">
        <v>58</v>
      </c>
      <c r="J64" s="1"/>
      <c r="K64" s="2">
        <v>9999</v>
      </c>
      <c r="L64" s="1" t="s">
        <v>170</v>
      </c>
      <c r="M64" s="1" t="s">
        <v>60</v>
      </c>
      <c r="N64" s="3">
        <v>667275718</v>
      </c>
      <c r="O64" s="4">
        <v>0</v>
      </c>
      <c r="P64" s="8">
        <f>SUBTOTAL(109,TblARPA[[#This Row],[FY 2022 Appropriation]:[2022-2024 Allocation]])</f>
        <v>667275718</v>
      </c>
    </row>
    <row r="65" spans="2:16" ht="75.5" thickBot="1" x14ac:dyDescent="0.4">
      <c r="B65" s="1" t="s">
        <v>171</v>
      </c>
      <c r="C65" s="2">
        <v>8</v>
      </c>
      <c r="D65" s="1" t="s">
        <v>172</v>
      </c>
      <c r="E65" s="2">
        <v>126000</v>
      </c>
      <c r="F65" s="1" t="s">
        <v>57</v>
      </c>
      <c r="G65" s="2">
        <v>9999</v>
      </c>
      <c r="H65" s="1" t="s">
        <v>57</v>
      </c>
      <c r="I65" s="2" t="s">
        <v>58</v>
      </c>
      <c r="J65" s="1"/>
      <c r="K65" s="2">
        <v>9999</v>
      </c>
      <c r="L65" s="1" t="s">
        <v>173</v>
      </c>
      <c r="M65" s="1" t="s">
        <v>60</v>
      </c>
      <c r="N65" s="3">
        <v>316876775</v>
      </c>
      <c r="O65" s="4">
        <v>0</v>
      </c>
      <c r="P65" s="8">
        <f>SUBTOTAL(109,TblARPA[[#This Row],[FY 2022 Appropriation]:[2022-2024 Allocation]])</f>
        <v>316876775</v>
      </c>
    </row>
    <row r="66" spans="2:16" ht="50.5" thickBot="1" x14ac:dyDescent="0.4">
      <c r="B66" s="1" t="s">
        <v>174</v>
      </c>
      <c r="C66" s="2">
        <v>9</v>
      </c>
      <c r="D66" s="1" t="s">
        <v>175</v>
      </c>
      <c r="E66" s="2">
        <v>135000</v>
      </c>
      <c r="F66" s="1" t="s">
        <v>14</v>
      </c>
      <c r="G66" s="2">
        <v>10</v>
      </c>
      <c r="H66" s="1" t="s">
        <v>176</v>
      </c>
      <c r="I66" s="2" t="s">
        <v>177</v>
      </c>
      <c r="J66" s="1" t="s">
        <v>178</v>
      </c>
      <c r="K66" s="2">
        <v>100</v>
      </c>
      <c r="L66" s="1" t="s">
        <v>179</v>
      </c>
      <c r="M66" s="1" t="s">
        <v>180</v>
      </c>
      <c r="N66" s="3">
        <v>5750000</v>
      </c>
      <c r="O66" s="4">
        <v>5750000</v>
      </c>
      <c r="P66" s="8">
        <f>SUBTOTAL(109,TblARPA[[#This Row],[FY 2022 Appropriation]:[2022-2024 Allocation]])</f>
        <v>11500000</v>
      </c>
    </row>
    <row r="67" spans="2:16" ht="38" thickBot="1" x14ac:dyDescent="0.4">
      <c r="B67" s="1" t="s">
        <v>174</v>
      </c>
      <c r="C67" s="2">
        <v>9</v>
      </c>
      <c r="D67" s="1" t="s">
        <v>175</v>
      </c>
      <c r="E67" s="2">
        <v>135000</v>
      </c>
      <c r="F67" s="1" t="s">
        <v>14</v>
      </c>
      <c r="G67" s="2">
        <v>10</v>
      </c>
      <c r="H67" s="1" t="s">
        <v>181</v>
      </c>
      <c r="I67" s="2" t="s">
        <v>182</v>
      </c>
      <c r="J67" s="1" t="s">
        <v>183</v>
      </c>
      <c r="K67" s="2">
        <v>110</v>
      </c>
      <c r="L67" s="1" t="s">
        <v>184</v>
      </c>
      <c r="M67" s="1" t="s">
        <v>185</v>
      </c>
      <c r="N67" s="3">
        <v>50000000</v>
      </c>
      <c r="O67" s="4">
        <v>50000000</v>
      </c>
      <c r="P67" s="8">
        <f>SUBTOTAL(109,TblARPA[[#This Row],[FY 2022 Appropriation]:[2022-2024 Allocation]])</f>
        <v>100000000</v>
      </c>
    </row>
    <row r="68" spans="2:16" ht="38" thickBot="1" x14ac:dyDescent="0.4">
      <c r="B68" s="1" t="s">
        <v>174</v>
      </c>
      <c r="C68" s="2">
        <v>9</v>
      </c>
      <c r="D68" s="1" t="s">
        <v>175</v>
      </c>
      <c r="E68" s="2">
        <v>135000</v>
      </c>
      <c r="F68" s="1" t="s">
        <v>14</v>
      </c>
      <c r="G68" s="2">
        <v>10</v>
      </c>
      <c r="H68" s="1" t="s">
        <v>186</v>
      </c>
      <c r="I68" s="2" t="s">
        <v>187</v>
      </c>
      <c r="J68" s="1" t="s">
        <v>188</v>
      </c>
      <c r="K68" s="2">
        <v>140</v>
      </c>
      <c r="L68" s="1" t="s">
        <v>189</v>
      </c>
      <c r="M68" s="1" t="s">
        <v>190</v>
      </c>
      <c r="N68" s="3">
        <v>5000000</v>
      </c>
      <c r="O68" s="4">
        <v>5000000</v>
      </c>
      <c r="P68" s="8">
        <f>SUBTOTAL(109,TblARPA[[#This Row],[FY 2022 Appropriation]:[2022-2024 Allocation]])</f>
        <v>10000000</v>
      </c>
    </row>
    <row r="69" spans="2:16" ht="38" thickBot="1" x14ac:dyDescent="0.4">
      <c r="B69" s="1" t="s">
        <v>174</v>
      </c>
      <c r="C69" s="2">
        <v>9</v>
      </c>
      <c r="D69" s="1" t="s">
        <v>175</v>
      </c>
      <c r="E69" s="2">
        <v>135000</v>
      </c>
      <c r="F69" s="1" t="s">
        <v>14</v>
      </c>
      <c r="G69" s="2">
        <v>10</v>
      </c>
      <c r="H69" s="1" t="s">
        <v>21</v>
      </c>
      <c r="I69" s="2" t="s">
        <v>22</v>
      </c>
      <c r="J69" s="1"/>
      <c r="K69" s="2">
        <v>150</v>
      </c>
      <c r="L69" s="1" t="s">
        <v>191</v>
      </c>
      <c r="M69" s="1" t="s">
        <v>192</v>
      </c>
      <c r="N69" s="3">
        <v>8000000</v>
      </c>
      <c r="O69" s="4">
        <v>0</v>
      </c>
      <c r="P69" s="8">
        <f>SUBTOTAL(109,TblARPA[[#This Row],[FY 2022 Appropriation]:[2022-2024 Allocation]])</f>
        <v>8000000</v>
      </c>
    </row>
    <row r="70" spans="2:16" ht="75.5" thickBot="1" x14ac:dyDescent="0.4">
      <c r="B70" s="1" t="s">
        <v>174</v>
      </c>
      <c r="C70" s="2">
        <v>9</v>
      </c>
      <c r="D70" s="1" t="s">
        <v>175</v>
      </c>
      <c r="E70" s="2">
        <v>135000</v>
      </c>
      <c r="F70" s="1" t="s">
        <v>14</v>
      </c>
      <c r="G70" s="2">
        <v>10</v>
      </c>
      <c r="H70" s="1" t="s">
        <v>21</v>
      </c>
      <c r="I70" s="2" t="s">
        <v>22</v>
      </c>
      <c r="J70" s="1" t="s">
        <v>48</v>
      </c>
      <c r="K70" s="2">
        <v>150</v>
      </c>
      <c r="L70" s="1" t="s">
        <v>193</v>
      </c>
      <c r="M70" s="1" t="s">
        <v>194</v>
      </c>
      <c r="N70" s="3">
        <v>10000000</v>
      </c>
      <c r="O70" s="4">
        <v>20000000</v>
      </c>
      <c r="P70" s="8">
        <f>SUBTOTAL(109,TblARPA[[#This Row],[FY 2022 Appropriation]:[2022-2024 Allocation]])</f>
        <v>30000000</v>
      </c>
    </row>
    <row r="71" spans="2:16" ht="63" thickBot="1" x14ac:dyDescent="0.4">
      <c r="B71" s="1" t="s">
        <v>174</v>
      </c>
      <c r="C71" s="2">
        <v>9</v>
      </c>
      <c r="D71" s="1" t="s">
        <v>175</v>
      </c>
      <c r="E71" s="2">
        <v>135000</v>
      </c>
      <c r="F71" s="1" t="s">
        <v>14</v>
      </c>
      <c r="G71" s="2">
        <v>10</v>
      </c>
      <c r="H71" s="1" t="s">
        <v>21</v>
      </c>
      <c r="I71" s="2" t="s">
        <v>22</v>
      </c>
      <c r="J71" s="1"/>
      <c r="K71" s="2">
        <v>150</v>
      </c>
      <c r="L71" s="1" t="s">
        <v>195</v>
      </c>
      <c r="M71" s="1" t="s">
        <v>196</v>
      </c>
      <c r="N71" s="3">
        <v>30000000</v>
      </c>
      <c r="O71" s="4">
        <v>0</v>
      </c>
      <c r="P71" s="8">
        <f>SUBTOTAL(109,TblARPA[[#This Row],[FY 2022 Appropriation]:[2022-2024 Allocation]])</f>
        <v>30000000</v>
      </c>
    </row>
    <row r="72" spans="2:16" ht="50.5" thickBot="1" x14ac:dyDescent="0.4">
      <c r="B72" s="1" t="s">
        <v>174</v>
      </c>
      <c r="C72" s="2">
        <v>9</v>
      </c>
      <c r="D72" s="1" t="s">
        <v>175</v>
      </c>
      <c r="E72" s="2">
        <v>135000</v>
      </c>
      <c r="F72" s="1" t="s">
        <v>14</v>
      </c>
      <c r="G72" s="2">
        <v>10</v>
      </c>
      <c r="H72" s="1" t="s">
        <v>21</v>
      </c>
      <c r="I72" s="2" t="s">
        <v>22</v>
      </c>
      <c r="J72" s="1" t="s">
        <v>48</v>
      </c>
      <c r="K72" s="2">
        <v>150</v>
      </c>
      <c r="L72" s="1" t="s">
        <v>197</v>
      </c>
      <c r="M72" s="1" t="s">
        <v>198</v>
      </c>
      <c r="N72" s="3">
        <v>10000000</v>
      </c>
      <c r="O72" s="4">
        <v>40000000</v>
      </c>
      <c r="P72" s="8">
        <f>SUBTOTAL(109,TblARPA[[#This Row],[FY 2022 Appropriation]:[2022-2024 Allocation]])</f>
        <v>50000000</v>
      </c>
    </row>
    <row r="73" spans="2:16" ht="50.5" thickBot="1" x14ac:dyDescent="0.4">
      <c r="B73" s="1" t="s">
        <v>174</v>
      </c>
      <c r="C73" s="2">
        <v>9</v>
      </c>
      <c r="D73" s="1" t="s">
        <v>175</v>
      </c>
      <c r="E73" s="2">
        <v>135000</v>
      </c>
      <c r="F73" s="1" t="s">
        <v>14</v>
      </c>
      <c r="G73" s="2">
        <v>10</v>
      </c>
      <c r="H73" s="1" t="s">
        <v>21</v>
      </c>
      <c r="I73" s="2" t="s">
        <v>22</v>
      </c>
      <c r="J73" s="1"/>
      <c r="K73" s="2">
        <v>150</v>
      </c>
      <c r="L73" s="1" t="s">
        <v>199</v>
      </c>
      <c r="M73" s="1" t="s">
        <v>200</v>
      </c>
      <c r="N73" s="3">
        <v>1000000</v>
      </c>
      <c r="O73" s="4">
        <v>0</v>
      </c>
      <c r="P73" s="8">
        <f>SUBTOTAL(109,TblARPA[[#This Row],[FY 2022 Appropriation]:[2022-2024 Allocation]])</f>
        <v>1000000</v>
      </c>
    </row>
    <row r="74" spans="2:16" ht="88" thickBot="1" x14ac:dyDescent="0.4">
      <c r="B74" s="1" t="s">
        <v>174</v>
      </c>
      <c r="C74" s="2">
        <v>9</v>
      </c>
      <c r="D74" s="1" t="s">
        <v>175</v>
      </c>
      <c r="E74" s="2">
        <v>135000</v>
      </c>
      <c r="F74" s="1" t="s">
        <v>14</v>
      </c>
      <c r="G74" s="2">
        <v>10</v>
      </c>
      <c r="H74" s="1" t="s">
        <v>21</v>
      </c>
      <c r="I74" s="2" t="s">
        <v>22</v>
      </c>
      <c r="J74" s="1" t="s">
        <v>48</v>
      </c>
      <c r="K74" s="2">
        <v>150</v>
      </c>
      <c r="L74" s="1" t="s">
        <v>201</v>
      </c>
      <c r="M74" s="1" t="s">
        <v>202</v>
      </c>
      <c r="N74" s="3">
        <v>10000000</v>
      </c>
      <c r="O74" s="4">
        <v>20000000</v>
      </c>
      <c r="P74" s="8">
        <f>SUBTOTAL(109,TblARPA[[#This Row],[FY 2022 Appropriation]:[2022-2024 Allocation]])</f>
        <v>30000000</v>
      </c>
    </row>
    <row r="75" spans="2:16" ht="50.5" thickBot="1" x14ac:dyDescent="0.4">
      <c r="B75" s="1" t="s">
        <v>174</v>
      </c>
      <c r="C75" s="2">
        <v>9</v>
      </c>
      <c r="D75" s="1" t="s">
        <v>175</v>
      </c>
      <c r="E75" s="2">
        <v>135000</v>
      </c>
      <c r="F75" s="1" t="s">
        <v>14</v>
      </c>
      <c r="G75" s="2">
        <v>10</v>
      </c>
      <c r="H75" s="1" t="s">
        <v>21</v>
      </c>
      <c r="I75" s="2" t="s">
        <v>22</v>
      </c>
      <c r="J75" s="1"/>
      <c r="K75" s="2">
        <v>150</v>
      </c>
      <c r="L75" s="1" t="s">
        <v>203</v>
      </c>
      <c r="M75" s="1" t="s">
        <v>204</v>
      </c>
      <c r="N75" s="3">
        <v>20000000</v>
      </c>
      <c r="O75" s="4">
        <v>0</v>
      </c>
      <c r="P75" s="8">
        <f>SUBTOTAL(109,TblARPA[[#This Row],[FY 2022 Appropriation]:[2022-2024 Allocation]])</f>
        <v>20000000</v>
      </c>
    </row>
    <row r="76" spans="2:16" ht="75.5" thickBot="1" x14ac:dyDescent="0.4">
      <c r="B76" s="1" t="s">
        <v>174</v>
      </c>
      <c r="C76" s="2">
        <v>9</v>
      </c>
      <c r="D76" s="1" t="s">
        <v>175</v>
      </c>
      <c r="E76" s="2">
        <v>135000</v>
      </c>
      <c r="F76" s="1" t="s">
        <v>57</v>
      </c>
      <c r="G76" s="2">
        <v>9999</v>
      </c>
      <c r="H76" s="1" t="s">
        <v>57</v>
      </c>
      <c r="I76" s="2" t="s">
        <v>58</v>
      </c>
      <c r="J76" s="1"/>
      <c r="K76" s="2">
        <v>9999</v>
      </c>
      <c r="L76" s="1" t="s">
        <v>205</v>
      </c>
      <c r="M76" s="1" t="s">
        <v>60</v>
      </c>
      <c r="N76" s="3">
        <v>11000000</v>
      </c>
      <c r="O76" s="4">
        <v>0</v>
      </c>
      <c r="P76" s="8">
        <f>SUBTOTAL(109,TblARPA[[#This Row],[FY 2022 Appropriation]:[2022-2024 Allocation]])</f>
        <v>11000000</v>
      </c>
    </row>
    <row r="77" spans="2:16" ht="75.5" thickBot="1" x14ac:dyDescent="0.4">
      <c r="B77" s="1" t="s">
        <v>174</v>
      </c>
      <c r="C77" s="2">
        <v>9</v>
      </c>
      <c r="D77" s="1" t="s">
        <v>175</v>
      </c>
      <c r="E77" s="2">
        <v>135000</v>
      </c>
      <c r="F77" s="1" t="s">
        <v>57</v>
      </c>
      <c r="G77" s="2">
        <v>9999</v>
      </c>
      <c r="H77" s="1" t="s">
        <v>57</v>
      </c>
      <c r="I77" s="2" t="s">
        <v>58</v>
      </c>
      <c r="J77" s="1"/>
      <c r="K77" s="2">
        <v>9999</v>
      </c>
      <c r="L77" s="1" t="s">
        <v>59</v>
      </c>
      <c r="M77" s="1" t="s">
        <v>60</v>
      </c>
      <c r="N77" s="3">
        <v>30500000</v>
      </c>
      <c r="O77" s="4">
        <v>0</v>
      </c>
      <c r="P77" s="8">
        <f>SUBTOTAL(109,TblARPA[[#This Row],[FY 2022 Appropriation]:[2022-2024 Allocation]])</f>
        <v>30500000</v>
      </c>
    </row>
    <row r="78" spans="2:16" ht="75.5" thickBot="1" x14ac:dyDescent="0.4">
      <c r="B78" s="1" t="s">
        <v>174</v>
      </c>
      <c r="C78" s="2">
        <v>9</v>
      </c>
      <c r="D78" s="1" t="s">
        <v>175</v>
      </c>
      <c r="E78" s="2">
        <v>135000</v>
      </c>
      <c r="F78" s="1" t="s">
        <v>57</v>
      </c>
      <c r="G78" s="2">
        <v>9999</v>
      </c>
      <c r="H78" s="1" t="s">
        <v>57</v>
      </c>
      <c r="I78" s="2" t="s">
        <v>58</v>
      </c>
      <c r="J78" s="1"/>
      <c r="K78" s="2">
        <v>9999</v>
      </c>
      <c r="L78" s="1" t="s">
        <v>206</v>
      </c>
      <c r="M78" s="1" t="s">
        <v>60</v>
      </c>
      <c r="N78" s="3">
        <v>18078048</v>
      </c>
      <c r="O78" s="4">
        <v>0</v>
      </c>
      <c r="P78" s="8">
        <f>SUBTOTAL(109,TblARPA[[#This Row],[FY 2022 Appropriation]:[2022-2024 Allocation]])</f>
        <v>18078048</v>
      </c>
    </row>
    <row r="79" spans="2:16" ht="75.5" thickBot="1" x14ac:dyDescent="0.4">
      <c r="B79" s="1" t="s">
        <v>174</v>
      </c>
      <c r="C79" s="2">
        <v>9</v>
      </c>
      <c r="D79" s="1" t="s">
        <v>175</v>
      </c>
      <c r="E79" s="2">
        <v>135000</v>
      </c>
      <c r="F79" s="1" t="s">
        <v>57</v>
      </c>
      <c r="G79" s="2">
        <v>9999</v>
      </c>
      <c r="H79" s="1" t="s">
        <v>57</v>
      </c>
      <c r="I79" s="2" t="s">
        <v>58</v>
      </c>
      <c r="J79" s="1"/>
      <c r="K79" s="2">
        <v>9999</v>
      </c>
      <c r="L79" s="1" t="s">
        <v>207</v>
      </c>
      <c r="M79" s="1" t="s">
        <v>60</v>
      </c>
      <c r="N79" s="3">
        <v>244000000</v>
      </c>
      <c r="O79" s="4">
        <v>0</v>
      </c>
      <c r="P79" s="8">
        <f>SUBTOTAL(109,TblARPA[[#This Row],[FY 2022 Appropriation]:[2022-2024 Allocation]])</f>
        <v>244000000</v>
      </c>
    </row>
    <row r="80" spans="2:16" ht="75.5" thickBot="1" x14ac:dyDescent="0.4">
      <c r="B80" s="1" t="s">
        <v>174</v>
      </c>
      <c r="C80" s="2">
        <v>9</v>
      </c>
      <c r="D80" s="1" t="s">
        <v>175</v>
      </c>
      <c r="E80" s="2">
        <v>135000</v>
      </c>
      <c r="F80" s="1" t="s">
        <v>57</v>
      </c>
      <c r="G80" s="2">
        <v>9999</v>
      </c>
      <c r="H80" s="1" t="s">
        <v>57</v>
      </c>
      <c r="I80" s="2" t="s">
        <v>58</v>
      </c>
      <c r="J80" s="1"/>
      <c r="K80" s="2">
        <v>9999</v>
      </c>
      <c r="L80" s="1" t="s">
        <v>208</v>
      </c>
      <c r="M80" s="1" t="s">
        <v>60</v>
      </c>
      <c r="N80" s="3">
        <v>1680000</v>
      </c>
      <c r="O80" s="4">
        <v>0</v>
      </c>
      <c r="P80" s="8">
        <f>SUBTOTAL(109,TblARPA[[#This Row],[FY 2022 Appropriation]:[2022-2024 Allocation]])</f>
        <v>1680000</v>
      </c>
    </row>
    <row r="81" spans="2:16" ht="75.5" thickBot="1" x14ac:dyDescent="0.4">
      <c r="B81" s="1" t="s">
        <v>174</v>
      </c>
      <c r="C81" s="2">
        <v>9</v>
      </c>
      <c r="D81" s="1" t="s">
        <v>175</v>
      </c>
      <c r="E81" s="2">
        <v>135000</v>
      </c>
      <c r="F81" s="1" t="s">
        <v>57</v>
      </c>
      <c r="G81" s="2">
        <v>9999</v>
      </c>
      <c r="H81" s="1" t="s">
        <v>57</v>
      </c>
      <c r="I81" s="2" t="s">
        <v>58</v>
      </c>
      <c r="J81" s="1"/>
      <c r="K81" s="2">
        <v>9999</v>
      </c>
      <c r="L81" s="1" t="s">
        <v>209</v>
      </c>
      <c r="M81" s="1" t="s">
        <v>60</v>
      </c>
      <c r="N81" s="3">
        <v>449000</v>
      </c>
      <c r="O81" s="4">
        <v>0</v>
      </c>
      <c r="P81" s="8">
        <f>SUBTOTAL(109,TblARPA[[#This Row],[FY 2022 Appropriation]:[2022-2024 Allocation]])</f>
        <v>449000</v>
      </c>
    </row>
    <row r="82" spans="2:16" ht="75.5" thickBot="1" x14ac:dyDescent="0.4">
      <c r="B82" s="1" t="s">
        <v>174</v>
      </c>
      <c r="C82" s="2">
        <v>9</v>
      </c>
      <c r="D82" s="1" t="s">
        <v>175</v>
      </c>
      <c r="E82" s="2">
        <v>135000</v>
      </c>
      <c r="F82" s="1" t="s">
        <v>57</v>
      </c>
      <c r="G82" s="2">
        <v>9999</v>
      </c>
      <c r="H82" s="1" t="s">
        <v>57</v>
      </c>
      <c r="I82" s="2" t="s">
        <v>58</v>
      </c>
      <c r="J82" s="1"/>
      <c r="K82" s="2">
        <v>9999</v>
      </c>
      <c r="L82" s="1" t="s">
        <v>210</v>
      </c>
      <c r="M82" s="1" t="s">
        <v>60</v>
      </c>
      <c r="N82" s="3">
        <v>5167520</v>
      </c>
      <c r="O82" s="4">
        <v>0</v>
      </c>
      <c r="P82" s="8">
        <f>SUBTOTAL(109,TblARPA[[#This Row],[FY 2022 Appropriation]:[2022-2024 Allocation]])</f>
        <v>5167520</v>
      </c>
    </row>
    <row r="83" spans="2:16" ht="75.5" thickBot="1" x14ac:dyDescent="0.4">
      <c r="B83" s="1" t="s">
        <v>174</v>
      </c>
      <c r="C83" s="2">
        <v>9</v>
      </c>
      <c r="D83" s="1" t="s">
        <v>211</v>
      </c>
      <c r="E83" s="2">
        <v>137000</v>
      </c>
      <c r="F83" s="1" t="s">
        <v>14</v>
      </c>
      <c r="G83" s="2">
        <v>10</v>
      </c>
      <c r="H83" s="1" t="s">
        <v>21</v>
      </c>
      <c r="I83" s="2" t="s">
        <v>22</v>
      </c>
      <c r="J83" s="1" t="s">
        <v>48</v>
      </c>
      <c r="K83" s="2">
        <v>150</v>
      </c>
      <c r="L83" s="1" t="s">
        <v>212</v>
      </c>
      <c r="M83" s="1" t="s">
        <v>213</v>
      </c>
      <c r="N83" s="3">
        <v>10000000</v>
      </c>
      <c r="O83" s="4">
        <v>5000000</v>
      </c>
      <c r="P83" s="8">
        <f>SUBTOTAL(109,TblARPA[[#This Row],[FY 2022 Appropriation]:[2022-2024 Allocation]])</f>
        <v>15000000</v>
      </c>
    </row>
    <row r="84" spans="2:16" ht="38" thickBot="1" x14ac:dyDescent="0.4">
      <c r="B84" s="1" t="s">
        <v>174</v>
      </c>
      <c r="C84" s="2">
        <v>9</v>
      </c>
      <c r="D84" s="1" t="s">
        <v>211</v>
      </c>
      <c r="E84" s="2">
        <v>137000</v>
      </c>
      <c r="F84" s="1" t="s">
        <v>14</v>
      </c>
      <c r="G84" s="2">
        <v>10</v>
      </c>
      <c r="H84" s="1" t="s">
        <v>21</v>
      </c>
      <c r="I84" s="2" t="s">
        <v>22</v>
      </c>
      <c r="J84" s="1"/>
      <c r="K84" s="2">
        <v>150</v>
      </c>
      <c r="L84" s="1" t="s">
        <v>214</v>
      </c>
      <c r="M84" s="1" t="s">
        <v>215</v>
      </c>
      <c r="N84" s="3">
        <v>31148676</v>
      </c>
      <c r="O84" s="4">
        <v>0</v>
      </c>
      <c r="P84" s="8">
        <f>SUBTOTAL(109,TblARPA[[#This Row],[FY 2022 Appropriation]:[2022-2024 Allocation]])</f>
        <v>31148676</v>
      </c>
    </row>
    <row r="85" spans="2:16" ht="63" thickBot="1" x14ac:dyDescent="0.4">
      <c r="B85" s="1" t="s">
        <v>174</v>
      </c>
      <c r="C85" s="2">
        <v>9</v>
      </c>
      <c r="D85" s="1" t="s">
        <v>216</v>
      </c>
      <c r="E85" s="2">
        <v>138000</v>
      </c>
      <c r="F85" s="1" t="s">
        <v>14</v>
      </c>
      <c r="G85" s="2">
        <v>10</v>
      </c>
      <c r="H85" s="1" t="s">
        <v>217</v>
      </c>
      <c r="I85" s="2" t="s">
        <v>218</v>
      </c>
      <c r="J85" s="1" t="s">
        <v>219</v>
      </c>
      <c r="K85" s="2">
        <v>130</v>
      </c>
      <c r="L85" s="1" t="s">
        <v>220</v>
      </c>
      <c r="M85" s="1" t="s">
        <v>221</v>
      </c>
      <c r="N85" s="3">
        <v>1650000</v>
      </c>
      <c r="O85" s="4">
        <v>1650000</v>
      </c>
      <c r="P85" s="8">
        <f>SUBTOTAL(109,TblARPA[[#This Row],[FY 2022 Appropriation]:[2022-2024 Allocation]])</f>
        <v>3300000</v>
      </c>
    </row>
    <row r="86" spans="2:16" ht="50.5" thickBot="1" x14ac:dyDescent="0.4">
      <c r="B86" s="1" t="s">
        <v>174</v>
      </c>
      <c r="C86" s="2">
        <v>9</v>
      </c>
      <c r="D86" s="1" t="s">
        <v>216</v>
      </c>
      <c r="E86" s="2">
        <v>138000</v>
      </c>
      <c r="F86" s="1" t="s">
        <v>14</v>
      </c>
      <c r="G86" s="2">
        <v>10</v>
      </c>
      <c r="H86" s="1" t="s">
        <v>217</v>
      </c>
      <c r="I86" s="2" t="s">
        <v>218</v>
      </c>
      <c r="J86" s="1"/>
      <c r="K86" s="2">
        <v>130</v>
      </c>
      <c r="L86" s="1" t="s">
        <v>222</v>
      </c>
      <c r="M86" s="1" t="s">
        <v>223</v>
      </c>
      <c r="N86" s="3">
        <v>50000000</v>
      </c>
      <c r="O86" s="4">
        <v>0</v>
      </c>
      <c r="P86" s="8">
        <f>SUBTOTAL(109,TblARPA[[#This Row],[FY 2022 Appropriation]:[2022-2024 Allocation]])</f>
        <v>50000000</v>
      </c>
    </row>
    <row r="87" spans="2:16" ht="88" thickBot="1" x14ac:dyDescent="0.4">
      <c r="B87" s="1" t="s">
        <v>174</v>
      </c>
      <c r="C87" s="2">
        <v>9</v>
      </c>
      <c r="D87" s="1" t="s">
        <v>216</v>
      </c>
      <c r="E87" s="2">
        <v>138000</v>
      </c>
      <c r="F87" s="1" t="s">
        <v>14</v>
      </c>
      <c r="G87" s="2">
        <v>10</v>
      </c>
      <c r="H87" s="1" t="s">
        <v>217</v>
      </c>
      <c r="I87" s="2" t="s">
        <v>218</v>
      </c>
      <c r="J87" s="1" t="s">
        <v>219</v>
      </c>
      <c r="K87" s="2">
        <v>130</v>
      </c>
      <c r="L87" s="1" t="s">
        <v>224</v>
      </c>
      <c r="M87" s="1" t="s">
        <v>225</v>
      </c>
      <c r="N87" s="3">
        <v>45000000</v>
      </c>
      <c r="O87" s="4">
        <v>76900000</v>
      </c>
      <c r="P87" s="8">
        <f>SUBTOTAL(109,TblARPA[[#This Row],[FY 2022 Appropriation]:[2022-2024 Allocation]])</f>
        <v>121900000</v>
      </c>
    </row>
    <row r="88" spans="2:16" ht="50.5" thickBot="1" x14ac:dyDescent="0.4">
      <c r="B88" s="1" t="s">
        <v>174</v>
      </c>
      <c r="C88" s="2">
        <v>9</v>
      </c>
      <c r="D88" s="1" t="s">
        <v>216</v>
      </c>
      <c r="E88" s="2">
        <v>138000</v>
      </c>
      <c r="F88" s="1" t="s">
        <v>14</v>
      </c>
      <c r="G88" s="2">
        <v>10</v>
      </c>
      <c r="H88" s="1" t="s">
        <v>217</v>
      </c>
      <c r="I88" s="2" t="s">
        <v>218</v>
      </c>
      <c r="J88" s="1" t="s">
        <v>219</v>
      </c>
      <c r="K88" s="2">
        <v>130</v>
      </c>
      <c r="L88" s="1" t="s">
        <v>226</v>
      </c>
      <c r="M88" s="1" t="s">
        <v>227</v>
      </c>
      <c r="N88" s="3">
        <v>10000000</v>
      </c>
      <c r="O88" s="4">
        <v>20000000</v>
      </c>
      <c r="P88" s="8">
        <f>SUBTOTAL(109,TblARPA[[#This Row],[FY 2022 Appropriation]:[2022-2024 Allocation]])</f>
        <v>30000000</v>
      </c>
    </row>
    <row r="89" spans="2:16" ht="38" thickBot="1" x14ac:dyDescent="0.4">
      <c r="B89" s="1" t="s">
        <v>174</v>
      </c>
      <c r="C89" s="2">
        <v>9</v>
      </c>
      <c r="D89" s="1" t="s">
        <v>216</v>
      </c>
      <c r="E89" s="2">
        <v>138000</v>
      </c>
      <c r="F89" s="1" t="s">
        <v>14</v>
      </c>
      <c r="G89" s="2">
        <v>10</v>
      </c>
      <c r="H89" s="1" t="s">
        <v>217</v>
      </c>
      <c r="I89" s="2" t="s">
        <v>218</v>
      </c>
      <c r="J89" s="1"/>
      <c r="K89" s="2">
        <v>130</v>
      </c>
      <c r="L89" s="1" t="s">
        <v>228</v>
      </c>
      <c r="M89" s="1" t="s">
        <v>229</v>
      </c>
      <c r="N89" s="3">
        <v>5000000</v>
      </c>
      <c r="O89" s="4">
        <v>0</v>
      </c>
      <c r="P89" s="8">
        <f>SUBTOTAL(109,TblARPA[[#This Row],[FY 2022 Appropriation]:[2022-2024 Allocation]])</f>
        <v>5000000</v>
      </c>
    </row>
    <row r="90" spans="2:16" ht="50.5" thickBot="1" x14ac:dyDescent="0.4">
      <c r="B90" s="1" t="s">
        <v>174</v>
      </c>
      <c r="C90" s="2">
        <v>9</v>
      </c>
      <c r="D90" s="1" t="s">
        <v>216</v>
      </c>
      <c r="E90" s="2">
        <v>138000</v>
      </c>
      <c r="F90" s="1" t="s">
        <v>14</v>
      </c>
      <c r="G90" s="2">
        <v>10</v>
      </c>
      <c r="H90" s="1" t="s">
        <v>217</v>
      </c>
      <c r="I90" s="2" t="s">
        <v>218</v>
      </c>
      <c r="J90" s="1" t="s">
        <v>219</v>
      </c>
      <c r="K90" s="2">
        <v>130</v>
      </c>
      <c r="L90" s="1" t="s">
        <v>230</v>
      </c>
      <c r="M90" s="1" t="s">
        <v>231</v>
      </c>
      <c r="N90" s="3">
        <v>1200000</v>
      </c>
      <c r="O90" s="4">
        <v>1200000</v>
      </c>
      <c r="P90" s="8">
        <f>SUBTOTAL(109,TblARPA[[#This Row],[FY 2022 Appropriation]:[2022-2024 Allocation]])</f>
        <v>2400000</v>
      </c>
    </row>
    <row r="91" spans="2:16" ht="38" thickBot="1" x14ac:dyDescent="0.4">
      <c r="B91" s="1" t="s">
        <v>174</v>
      </c>
      <c r="C91" s="2">
        <v>9</v>
      </c>
      <c r="D91" s="1" t="s">
        <v>216</v>
      </c>
      <c r="E91" s="2">
        <v>138000</v>
      </c>
      <c r="F91" s="1" t="s">
        <v>14</v>
      </c>
      <c r="G91" s="2">
        <v>10</v>
      </c>
      <c r="H91" s="1" t="s">
        <v>186</v>
      </c>
      <c r="I91" s="2" t="s">
        <v>187</v>
      </c>
      <c r="J91" s="1" t="s">
        <v>188</v>
      </c>
      <c r="K91" s="2">
        <v>140</v>
      </c>
      <c r="L91" s="1" t="s">
        <v>232</v>
      </c>
      <c r="M91" s="1" t="s">
        <v>233</v>
      </c>
      <c r="N91" s="3">
        <v>5000000</v>
      </c>
      <c r="O91" s="4">
        <v>5000000</v>
      </c>
      <c r="P91" s="8">
        <f>SUBTOTAL(109,TblARPA[[#This Row],[FY 2022 Appropriation]:[2022-2024 Allocation]])</f>
        <v>10000000</v>
      </c>
    </row>
    <row r="92" spans="2:16" ht="38" thickBot="1" x14ac:dyDescent="0.4">
      <c r="B92" s="1" t="s">
        <v>174</v>
      </c>
      <c r="C92" s="2">
        <v>9</v>
      </c>
      <c r="D92" s="1" t="s">
        <v>216</v>
      </c>
      <c r="E92" s="2">
        <v>138000</v>
      </c>
      <c r="F92" s="1" t="s">
        <v>14</v>
      </c>
      <c r="G92" s="2">
        <v>10</v>
      </c>
      <c r="H92" s="1" t="s">
        <v>186</v>
      </c>
      <c r="I92" s="2" t="s">
        <v>187</v>
      </c>
      <c r="J92" s="1"/>
      <c r="K92" s="2">
        <v>140</v>
      </c>
      <c r="L92" s="1" t="s">
        <v>234</v>
      </c>
      <c r="M92" s="1" t="s">
        <v>235</v>
      </c>
      <c r="N92" s="3">
        <v>10000000</v>
      </c>
      <c r="O92" s="4">
        <v>0</v>
      </c>
      <c r="P92" s="8">
        <f>SUBTOTAL(109,TblARPA[[#This Row],[FY 2022 Appropriation]:[2022-2024 Allocation]])</f>
        <v>10000000</v>
      </c>
    </row>
    <row r="93" spans="2:16" ht="75.5" thickBot="1" x14ac:dyDescent="0.4">
      <c r="B93" s="1" t="s">
        <v>174</v>
      </c>
      <c r="C93" s="2">
        <v>9</v>
      </c>
      <c r="D93" s="1" t="s">
        <v>216</v>
      </c>
      <c r="E93" s="2">
        <v>138000</v>
      </c>
      <c r="F93" s="1" t="s">
        <v>57</v>
      </c>
      <c r="G93" s="2">
        <v>9999</v>
      </c>
      <c r="H93" s="1" t="s">
        <v>57</v>
      </c>
      <c r="I93" s="2" t="s">
        <v>58</v>
      </c>
      <c r="J93" s="1"/>
      <c r="K93" s="2">
        <v>9999</v>
      </c>
      <c r="L93" s="1" t="s">
        <v>236</v>
      </c>
      <c r="M93" s="1" t="s">
        <v>60</v>
      </c>
      <c r="N93" s="3">
        <v>750000</v>
      </c>
      <c r="O93" s="4">
        <v>0</v>
      </c>
      <c r="P93" s="8">
        <f>SUBTOTAL(109,TblARPA[[#This Row],[FY 2022 Appropriation]:[2022-2024 Allocation]])</f>
        <v>750000</v>
      </c>
    </row>
    <row r="94" spans="2:16" ht="75.5" thickBot="1" x14ac:dyDescent="0.4">
      <c r="B94" s="1" t="s">
        <v>174</v>
      </c>
      <c r="C94" s="2">
        <v>9</v>
      </c>
      <c r="D94" s="1" t="s">
        <v>216</v>
      </c>
      <c r="E94" s="2">
        <v>138000</v>
      </c>
      <c r="F94" s="1" t="s">
        <v>57</v>
      </c>
      <c r="G94" s="2">
        <v>9999</v>
      </c>
      <c r="H94" s="1" t="s">
        <v>57</v>
      </c>
      <c r="I94" s="2" t="s">
        <v>58</v>
      </c>
      <c r="J94" s="1"/>
      <c r="K94" s="2">
        <v>9999</v>
      </c>
      <c r="L94" s="1" t="s">
        <v>237</v>
      </c>
      <c r="M94" s="1" t="s">
        <v>60</v>
      </c>
      <c r="N94" s="3">
        <v>1250000</v>
      </c>
      <c r="O94" s="4">
        <v>0</v>
      </c>
      <c r="P94" s="8">
        <f>SUBTOTAL(109,TblARPA[[#This Row],[FY 2022 Appropriation]:[2022-2024 Allocation]])</f>
        <v>1250000</v>
      </c>
    </row>
    <row r="95" spans="2:16" ht="75.5" thickBot="1" x14ac:dyDescent="0.4">
      <c r="B95" s="1" t="s">
        <v>174</v>
      </c>
      <c r="C95" s="2">
        <v>9</v>
      </c>
      <c r="D95" s="1" t="s">
        <v>216</v>
      </c>
      <c r="E95" s="2">
        <v>138000</v>
      </c>
      <c r="F95" s="1" t="s">
        <v>57</v>
      </c>
      <c r="G95" s="2">
        <v>9999</v>
      </c>
      <c r="H95" s="1" t="s">
        <v>57</v>
      </c>
      <c r="I95" s="2" t="s">
        <v>58</v>
      </c>
      <c r="J95" s="1"/>
      <c r="K95" s="2">
        <v>9999</v>
      </c>
      <c r="L95" s="1" t="s">
        <v>238</v>
      </c>
      <c r="M95" s="1" t="s">
        <v>60</v>
      </c>
      <c r="N95" s="3">
        <v>5216946</v>
      </c>
      <c r="O95" s="4">
        <v>0</v>
      </c>
      <c r="P95" s="8">
        <f>SUBTOTAL(109,TblARPA[[#This Row],[FY 2022 Appropriation]:[2022-2024 Allocation]])</f>
        <v>5216946</v>
      </c>
    </row>
    <row r="96" spans="2:16" ht="75.5" thickBot="1" x14ac:dyDescent="0.4">
      <c r="B96" s="1" t="s">
        <v>174</v>
      </c>
      <c r="C96" s="2">
        <v>9</v>
      </c>
      <c r="D96" s="1" t="s">
        <v>216</v>
      </c>
      <c r="E96" s="2">
        <v>138000</v>
      </c>
      <c r="F96" s="1" t="s">
        <v>57</v>
      </c>
      <c r="G96" s="2">
        <v>9999</v>
      </c>
      <c r="H96" s="1" t="s">
        <v>57</v>
      </c>
      <c r="I96" s="2" t="s">
        <v>58</v>
      </c>
      <c r="J96" s="1"/>
      <c r="K96" s="2">
        <v>9999</v>
      </c>
      <c r="L96" s="1" t="s">
        <v>239</v>
      </c>
      <c r="M96" s="1" t="s">
        <v>60</v>
      </c>
      <c r="N96" s="3">
        <v>35786432</v>
      </c>
      <c r="O96" s="4">
        <v>0</v>
      </c>
      <c r="P96" s="8">
        <f>SUBTOTAL(109,TblARPA[[#This Row],[FY 2022 Appropriation]:[2022-2024 Allocation]])</f>
        <v>35786432</v>
      </c>
    </row>
    <row r="97" spans="2:16" ht="75.5" thickBot="1" x14ac:dyDescent="0.4">
      <c r="B97" s="1" t="s">
        <v>174</v>
      </c>
      <c r="C97" s="2">
        <v>9</v>
      </c>
      <c r="D97" s="1" t="s">
        <v>216</v>
      </c>
      <c r="E97" s="2">
        <v>138000</v>
      </c>
      <c r="F97" s="1" t="s">
        <v>57</v>
      </c>
      <c r="G97" s="2">
        <v>9999</v>
      </c>
      <c r="H97" s="1" t="s">
        <v>57</v>
      </c>
      <c r="I97" s="2" t="s">
        <v>58</v>
      </c>
      <c r="J97" s="1"/>
      <c r="K97" s="2">
        <v>9999</v>
      </c>
      <c r="L97" s="1" t="s">
        <v>240</v>
      </c>
      <c r="M97" s="1" t="s">
        <v>60</v>
      </c>
      <c r="N97" s="3">
        <v>33982454</v>
      </c>
      <c r="O97" s="4">
        <v>0</v>
      </c>
      <c r="P97" s="8">
        <f>SUBTOTAL(109,TblARPA[[#This Row],[FY 2022 Appropriation]:[2022-2024 Allocation]])</f>
        <v>33982454</v>
      </c>
    </row>
    <row r="98" spans="2:16" ht="63" thickBot="1" x14ac:dyDescent="0.4">
      <c r="B98" s="1" t="s">
        <v>174</v>
      </c>
      <c r="C98" s="2">
        <v>9</v>
      </c>
      <c r="D98" s="1" t="s">
        <v>241</v>
      </c>
      <c r="E98" s="2">
        <v>143000</v>
      </c>
      <c r="F98" s="1" t="s">
        <v>14</v>
      </c>
      <c r="G98" s="2">
        <v>10</v>
      </c>
      <c r="H98" s="1" t="s">
        <v>21</v>
      </c>
      <c r="I98" s="2" t="s">
        <v>22</v>
      </c>
      <c r="J98" s="1" t="s">
        <v>48</v>
      </c>
      <c r="K98" s="2">
        <v>150</v>
      </c>
      <c r="L98" s="1" t="s">
        <v>242</v>
      </c>
      <c r="M98" s="1" t="s">
        <v>243</v>
      </c>
      <c r="N98" s="3">
        <v>528300</v>
      </c>
      <c r="O98" s="4">
        <v>3479700</v>
      </c>
      <c r="P98" s="8">
        <f>SUBTOTAL(109,TblARPA[[#This Row],[FY 2022 Appropriation]:[2022-2024 Allocation]])</f>
        <v>4008000</v>
      </c>
    </row>
    <row r="99" spans="2:16" ht="75.5" thickBot="1" x14ac:dyDescent="0.4">
      <c r="B99" s="1" t="s">
        <v>174</v>
      </c>
      <c r="C99" s="2">
        <v>9</v>
      </c>
      <c r="D99" s="1" t="s">
        <v>241</v>
      </c>
      <c r="E99" s="2">
        <v>143000</v>
      </c>
      <c r="F99" s="1" t="s">
        <v>57</v>
      </c>
      <c r="G99" s="2">
        <v>9999</v>
      </c>
      <c r="H99" s="1" t="s">
        <v>57</v>
      </c>
      <c r="I99" s="2" t="s">
        <v>58</v>
      </c>
      <c r="J99" s="1"/>
      <c r="K99" s="2">
        <v>9999</v>
      </c>
      <c r="L99" s="1" t="s">
        <v>244</v>
      </c>
      <c r="M99" s="1" t="s">
        <v>60</v>
      </c>
      <c r="N99" s="3">
        <v>10868214</v>
      </c>
      <c r="O99" s="4">
        <v>0</v>
      </c>
      <c r="P99" s="8">
        <f>SUBTOTAL(109,TblARPA[[#This Row],[FY 2022 Appropriation]:[2022-2024 Allocation]])</f>
        <v>10868214</v>
      </c>
    </row>
    <row r="100" spans="2:16" ht="75.5" thickBot="1" x14ac:dyDescent="0.4">
      <c r="B100" s="1" t="s">
        <v>174</v>
      </c>
      <c r="C100" s="2">
        <v>9</v>
      </c>
      <c r="D100" s="1" t="s">
        <v>241</v>
      </c>
      <c r="E100" s="2">
        <v>143000</v>
      </c>
      <c r="F100" s="1" t="s">
        <v>57</v>
      </c>
      <c r="G100" s="2">
        <v>9999</v>
      </c>
      <c r="H100" s="1" t="s">
        <v>57</v>
      </c>
      <c r="I100" s="2" t="s">
        <v>58</v>
      </c>
      <c r="J100" s="1"/>
      <c r="K100" s="2">
        <v>9999</v>
      </c>
      <c r="L100" s="1" t="s">
        <v>245</v>
      </c>
      <c r="M100" s="1" t="s">
        <v>60</v>
      </c>
      <c r="N100" s="3">
        <v>3463008</v>
      </c>
      <c r="O100" s="4">
        <v>0</v>
      </c>
      <c r="P100" s="8">
        <f>SUBTOTAL(109,TblARPA[[#This Row],[FY 2022 Appropriation]:[2022-2024 Allocation]])</f>
        <v>3463008</v>
      </c>
    </row>
    <row r="101" spans="2:16" ht="75.5" thickBot="1" x14ac:dyDescent="0.4">
      <c r="B101" s="1" t="s">
        <v>174</v>
      </c>
      <c r="C101" s="2">
        <v>9</v>
      </c>
      <c r="D101" s="1" t="s">
        <v>241</v>
      </c>
      <c r="E101" s="2">
        <v>143000</v>
      </c>
      <c r="F101" s="1" t="s">
        <v>57</v>
      </c>
      <c r="G101" s="2">
        <v>9999</v>
      </c>
      <c r="H101" s="1" t="s">
        <v>57</v>
      </c>
      <c r="I101" s="2" t="s">
        <v>58</v>
      </c>
      <c r="J101" s="1"/>
      <c r="K101" s="2">
        <v>9999</v>
      </c>
      <c r="L101" s="1" t="s">
        <v>246</v>
      </c>
      <c r="M101" s="1" t="s">
        <v>60</v>
      </c>
      <c r="N101" s="3">
        <v>7245476</v>
      </c>
      <c r="O101" s="4">
        <v>0</v>
      </c>
      <c r="P101" s="8">
        <f>SUBTOTAL(109,TblARPA[[#This Row],[FY 2022 Appropriation]:[2022-2024 Allocation]])</f>
        <v>7245476</v>
      </c>
    </row>
    <row r="102" spans="2:16" ht="75.5" thickBot="1" x14ac:dyDescent="0.4">
      <c r="B102" s="1" t="s">
        <v>174</v>
      </c>
      <c r="C102" s="2">
        <v>9</v>
      </c>
      <c r="D102" s="1" t="s">
        <v>241</v>
      </c>
      <c r="E102" s="2">
        <v>143000</v>
      </c>
      <c r="F102" s="1" t="s">
        <v>57</v>
      </c>
      <c r="G102" s="2">
        <v>9999</v>
      </c>
      <c r="H102" s="1" t="s">
        <v>57</v>
      </c>
      <c r="I102" s="2" t="s">
        <v>58</v>
      </c>
      <c r="J102" s="1"/>
      <c r="K102" s="2">
        <v>9999</v>
      </c>
      <c r="L102" s="1" t="s">
        <v>247</v>
      </c>
      <c r="M102" s="1" t="s">
        <v>60</v>
      </c>
      <c r="N102" s="3">
        <v>1062670</v>
      </c>
      <c r="O102" s="4">
        <v>0</v>
      </c>
      <c r="P102" s="8">
        <f>SUBTOTAL(109,TblARPA[[#This Row],[FY 2022 Appropriation]:[2022-2024 Allocation]])</f>
        <v>1062670</v>
      </c>
    </row>
    <row r="103" spans="2:16" ht="75.5" thickBot="1" x14ac:dyDescent="0.4">
      <c r="B103" s="1" t="s">
        <v>174</v>
      </c>
      <c r="C103" s="2">
        <v>9</v>
      </c>
      <c r="D103" s="1" t="s">
        <v>241</v>
      </c>
      <c r="E103" s="2">
        <v>143000</v>
      </c>
      <c r="F103" s="1" t="s">
        <v>57</v>
      </c>
      <c r="G103" s="2">
        <v>9999</v>
      </c>
      <c r="H103" s="1" t="s">
        <v>57</v>
      </c>
      <c r="I103" s="2" t="s">
        <v>58</v>
      </c>
      <c r="J103" s="1"/>
      <c r="K103" s="2">
        <v>9999</v>
      </c>
      <c r="L103" s="1" t="s">
        <v>248</v>
      </c>
      <c r="M103" s="1" t="s">
        <v>60</v>
      </c>
      <c r="N103" s="3">
        <v>11109729</v>
      </c>
      <c r="O103" s="4">
        <v>0</v>
      </c>
      <c r="P103" s="8">
        <f>SUBTOTAL(109,TblARPA[[#This Row],[FY 2022 Appropriation]:[2022-2024 Allocation]])</f>
        <v>11109729</v>
      </c>
    </row>
    <row r="104" spans="2:16" ht="75.5" thickBot="1" x14ac:dyDescent="0.4">
      <c r="B104" s="1" t="s">
        <v>174</v>
      </c>
      <c r="C104" s="2">
        <v>9</v>
      </c>
      <c r="D104" s="1" t="s">
        <v>241</v>
      </c>
      <c r="E104" s="2">
        <v>143000</v>
      </c>
      <c r="F104" s="1" t="s">
        <v>57</v>
      </c>
      <c r="G104" s="2">
        <v>9999</v>
      </c>
      <c r="H104" s="1" t="s">
        <v>57</v>
      </c>
      <c r="I104" s="2" t="s">
        <v>58</v>
      </c>
      <c r="J104" s="1"/>
      <c r="K104" s="2">
        <v>9999</v>
      </c>
      <c r="L104" s="1" t="s">
        <v>249</v>
      </c>
      <c r="M104" s="1" t="s">
        <v>60</v>
      </c>
      <c r="N104" s="3">
        <v>241516</v>
      </c>
      <c r="O104" s="4">
        <v>0</v>
      </c>
      <c r="P104" s="8">
        <f>SUBTOTAL(109,TblARPA[[#This Row],[FY 2022 Appropriation]:[2022-2024 Allocation]])</f>
        <v>241516</v>
      </c>
    </row>
    <row r="105" spans="2:16" ht="75.5" thickBot="1" x14ac:dyDescent="0.4">
      <c r="B105" s="1" t="s">
        <v>174</v>
      </c>
      <c r="C105" s="2">
        <v>9</v>
      </c>
      <c r="D105" s="1" t="s">
        <v>241</v>
      </c>
      <c r="E105" s="2">
        <v>143000</v>
      </c>
      <c r="F105" s="1" t="s">
        <v>57</v>
      </c>
      <c r="G105" s="2">
        <v>9999</v>
      </c>
      <c r="H105" s="1" t="s">
        <v>57</v>
      </c>
      <c r="I105" s="2" t="s">
        <v>58</v>
      </c>
      <c r="J105" s="1"/>
      <c r="K105" s="2">
        <v>9999</v>
      </c>
      <c r="L105" s="1" t="s">
        <v>250</v>
      </c>
      <c r="M105" s="1" t="s">
        <v>60</v>
      </c>
      <c r="N105" s="3">
        <v>2021926</v>
      </c>
      <c r="O105" s="4">
        <v>0</v>
      </c>
      <c r="P105" s="8">
        <f>SUBTOTAL(109,TblARPA[[#This Row],[FY 2022 Appropriation]:[2022-2024 Allocation]])</f>
        <v>2021926</v>
      </c>
    </row>
    <row r="106" spans="2:16" ht="75.5" thickBot="1" x14ac:dyDescent="0.4">
      <c r="B106" s="1" t="s">
        <v>174</v>
      </c>
      <c r="C106" s="2">
        <v>9</v>
      </c>
      <c r="D106" s="1" t="s">
        <v>251</v>
      </c>
      <c r="E106" s="2">
        <v>145000</v>
      </c>
      <c r="F106" s="1" t="s">
        <v>14</v>
      </c>
      <c r="G106" s="2">
        <v>10</v>
      </c>
      <c r="H106" s="1" t="s">
        <v>21</v>
      </c>
      <c r="I106" s="2" t="s">
        <v>22</v>
      </c>
      <c r="J106" s="1"/>
      <c r="K106" s="2">
        <v>150</v>
      </c>
      <c r="L106" s="1" t="s">
        <v>252</v>
      </c>
      <c r="M106" s="1" t="s">
        <v>253</v>
      </c>
      <c r="N106" s="3">
        <v>1000000</v>
      </c>
      <c r="O106" s="4">
        <v>0</v>
      </c>
      <c r="P106" s="8">
        <f>SUBTOTAL(109,TblARPA[[#This Row],[FY 2022 Appropriation]:[2022-2024 Allocation]])</f>
        <v>1000000</v>
      </c>
    </row>
    <row r="107" spans="2:16" ht="75.5" thickBot="1" x14ac:dyDescent="0.4">
      <c r="B107" s="1" t="s">
        <v>174</v>
      </c>
      <c r="C107" s="2">
        <v>9</v>
      </c>
      <c r="D107" s="1" t="s">
        <v>251</v>
      </c>
      <c r="E107" s="2">
        <v>145000</v>
      </c>
      <c r="F107" s="1" t="s">
        <v>57</v>
      </c>
      <c r="G107" s="2">
        <v>9999</v>
      </c>
      <c r="H107" s="1" t="s">
        <v>57</v>
      </c>
      <c r="I107" s="2" t="s">
        <v>58</v>
      </c>
      <c r="J107" s="1"/>
      <c r="K107" s="2">
        <v>9999</v>
      </c>
      <c r="L107" s="1" t="s">
        <v>254</v>
      </c>
      <c r="M107" s="1" t="s">
        <v>60</v>
      </c>
      <c r="N107" s="3">
        <v>2502243</v>
      </c>
      <c r="O107" s="4">
        <v>0</v>
      </c>
      <c r="P107" s="8">
        <f>SUBTOTAL(109,TblARPA[[#This Row],[FY 2022 Appropriation]:[2022-2024 Allocation]])</f>
        <v>2502243</v>
      </c>
    </row>
    <row r="108" spans="2:16" ht="75.5" thickBot="1" x14ac:dyDescent="0.4">
      <c r="B108" s="1" t="s">
        <v>174</v>
      </c>
      <c r="C108" s="2">
        <v>9</v>
      </c>
      <c r="D108" s="1" t="s">
        <v>251</v>
      </c>
      <c r="E108" s="2">
        <v>145000</v>
      </c>
      <c r="F108" s="1" t="s">
        <v>57</v>
      </c>
      <c r="G108" s="2">
        <v>9999</v>
      </c>
      <c r="H108" s="1" t="s">
        <v>57</v>
      </c>
      <c r="I108" s="2" t="s">
        <v>58</v>
      </c>
      <c r="J108" s="1"/>
      <c r="K108" s="2">
        <v>9999</v>
      </c>
      <c r="L108" s="1" t="s">
        <v>255</v>
      </c>
      <c r="M108" s="1" t="s">
        <v>60</v>
      </c>
      <c r="N108" s="3">
        <v>6231546</v>
      </c>
      <c r="O108" s="4">
        <v>0</v>
      </c>
      <c r="P108" s="8">
        <f>SUBTOTAL(109,TblARPA[[#This Row],[FY 2022 Appropriation]:[2022-2024 Allocation]])</f>
        <v>6231546</v>
      </c>
    </row>
    <row r="109" spans="2:16" ht="75.5" thickBot="1" x14ac:dyDescent="0.4">
      <c r="B109" s="1" t="s">
        <v>174</v>
      </c>
      <c r="C109" s="2">
        <v>9</v>
      </c>
      <c r="D109" s="1" t="s">
        <v>251</v>
      </c>
      <c r="E109" s="2">
        <v>145000</v>
      </c>
      <c r="F109" s="1" t="s">
        <v>57</v>
      </c>
      <c r="G109" s="2">
        <v>9999</v>
      </c>
      <c r="H109" s="1" t="s">
        <v>57</v>
      </c>
      <c r="I109" s="2" t="s">
        <v>58</v>
      </c>
      <c r="J109" s="1"/>
      <c r="K109" s="2">
        <v>9999</v>
      </c>
      <c r="L109" s="1" t="s">
        <v>256</v>
      </c>
      <c r="M109" s="1" t="s">
        <v>60</v>
      </c>
      <c r="N109" s="3">
        <v>3004484</v>
      </c>
      <c r="O109" s="4">
        <v>0</v>
      </c>
      <c r="P109" s="8">
        <f>SUBTOTAL(109,TblARPA[[#This Row],[FY 2022 Appropriation]:[2022-2024 Allocation]])</f>
        <v>3004484</v>
      </c>
    </row>
    <row r="110" spans="2:16" ht="75.5" thickBot="1" x14ac:dyDescent="0.4">
      <c r="B110" s="1" t="s">
        <v>174</v>
      </c>
      <c r="C110" s="2">
        <v>9</v>
      </c>
      <c r="D110" s="1" t="s">
        <v>251</v>
      </c>
      <c r="E110" s="2">
        <v>145000</v>
      </c>
      <c r="F110" s="1" t="s">
        <v>57</v>
      </c>
      <c r="G110" s="2">
        <v>9999</v>
      </c>
      <c r="H110" s="1" t="s">
        <v>57</v>
      </c>
      <c r="I110" s="2" t="s">
        <v>58</v>
      </c>
      <c r="J110" s="1"/>
      <c r="K110" s="2">
        <v>9999</v>
      </c>
      <c r="L110" s="1" t="s">
        <v>257</v>
      </c>
      <c r="M110" s="1" t="s">
        <v>60</v>
      </c>
      <c r="N110" s="3">
        <v>90218680</v>
      </c>
      <c r="O110" s="4">
        <v>0</v>
      </c>
      <c r="P110" s="8">
        <f>SUBTOTAL(109,TblARPA[[#This Row],[FY 2022 Appropriation]:[2022-2024 Allocation]])</f>
        <v>90218680</v>
      </c>
    </row>
    <row r="111" spans="2:16" ht="75.5" thickBot="1" x14ac:dyDescent="0.4">
      <c r="B111" s="1" t="s">
        <v>174</v>
      </c>
      <c r="C111" s="2">
        <v>9</v>
      </c>
      <c r="D111" s="1" t="s">
        <v>251</v>
      </c>
      <c r="E111" s="2">
        <v>145000</v>
      </c>
      <c r="F111" s="1" t="s">
        <v>57</v>
      </c>
      <c r="G111" s="2">
        <v>9999</v>
      </c>
      <c r="H111" s="1" t="s">
        <v>57</v>
      </c>
      <c r="I111" s="2" t="s">
        <v>58</v>
      </c>
      <c r="J111" s="1"/>
      <c r="K111" s="2">
        <v>9999</v>
      </c>
      <c r="L111" s="1" t="s">
        <v>258</v>
      </c>
      <c r="M111" s="1" t="s">
        <v>60</v>
      </c>
      <c r="N111" s="3">
        <v>9870267</v>
      </c>
      <c r="O111" s="4">
        <v>0</v>
      </c>
      <c r="P111" s="8">
        <f>SUBTOTAL(109,TblARPA[[#This Row],[FY 2022 Appropriation]:[2022-2024 Allocation]])</f>
        <v>9870267</v>
      </c>
    </row>
    <row r="112" spans="2:16" ht="75.5" thickBot="1" x14ac:dyDescent="0.4">
      <c r="B112" s="1" t="s">
        <v>174</v>
      </c>
      <c r="C112" s="2">
        <v>9</v>
      </c>
      <c r="D112" s="1" t="s">
        <v>251</v>
      </c>
      <c r="E112" s="2">
        <v>145000</v>
      </c>
      <c r="F112" s="1" t="s">
        <v>57</v>
      </c>
      <c r="G112" s="2">
        <v>9999</v>
      </c>
      <c r="H112" s="1" t="s">
        <v>57</v>
      </c>
      <c r="I112" s="2" t="s">
        <v>58</v>
      </c>
      <c r="J112" s="1"/>
      <c r="K112" s="2">
        <v>9999</v>
      </c>
      <c r="L112" s="1" t="s">
        <v>259</v>
      </c>
      <c r="M112" s="1" t="s">
        <v>60</v>
      </c>
      <c r="N112" s="3">
        <v>10000000</v>
      </c>
      <c r="O112" s="4">
        <v>0</v>
      </c>
      <c r="P112" s="8">
        <f>SUBTOTAL(109,TblARPA[[#This Row],[FY 2022 Appropriation]:[2022-2024 Allocation]])</f>
        <v>10000000</v>
      </c>
    </row>
    <row r="113" spans="2:16" ht="75.5" thickBot="1" x14ac:dyDescent="0.4">
      <c r="B113" s="1" t="s">
        <v>174</v>
      </c>
      <c r="C113" s="2">
        <v>9</v>
      </c>
      <c r="D113" s="1" t="s">
        <v>251</v>
      </c>
      <c r="E113" s="2">
        <v>145000</v>
      </c>
      <c r="F113" s="1" t="s">
        <v>57</v>
      </c>
      <c r="G113" s="2">
        <v>9999</v>
      </c>
      <c r="H113" s="1" t="s">
        <v>57</v>
      </c>
      <c r="I113" s="2" t="s">
        <v>58</v>
      </c>
      <c r="J113" s="1"/>
      <c r="K113" s="2">
        <v>9999</v>
      </c>
      <c r="L113" s="1" t="s">
        <v>260</v>
      </c>
      <c r="M113" s="1" t="s">
        <v>60</v>
      </c>
      <c r="N113" s="3">
        <v>15744856</v>
      </c>
      <c r="O113" s="4">
        <v>0</v>
      </c>
      <c r="P113" s="8">
        <f>SUBTOTAL(109,TblARPA[[#This Row],[FY 2022 Appropriation]:[2022-2024 Allocation]])</f>
        <v>15744856</v>
      </c>
    </row>
    <row r="114" spans="2:16" ht="75.5" thickBot="1" x14ac:dyDescent="0.4">
      <c r="B114" s="1" t="s">
        <v>174</v>
      </c>
      <c r="C114" s="2">
        <v>9</v>
      </c>
      <c r="D114" s="1" t="s">
        <v>251</v>
      </c>
      <c r="E114" s="2">
        <v>145000</v>
      </c>
      <c r="F114" s="1" t="s">
        <v>57</v>
      </c>
      <c r="G114" s="2">
        <v>9999</v>
      </c>
      <c r="H114" s="1" t="s">
        <v>57</v>
      </c>
      <c r="I114" s="2" t="s">
        <v>58</v>
      </c>
      <c r="J114" s="1"/>
      <c r="K114" s="2">
        <v>9999</v>
      </c>
      <c r="L114" s="1" t="s">
        <v>261</v>
      </c>
      <c r="M114" s="1" t="s">
        <v>60</v>
      </c>
      <c r="N114" s="3">
        <v>19217240</v>
      </c>
      <c r="O114" s="4">
        <v>0</v>
      </c>
      <c r="P114" s="8">
        <f>SUBTOTAL(109,TblARPA[[#This Row],[FY 2022 Appropriation]:[2022-2024 Allocation]])</f>
        <v>19217240</v>
      </c>
    </row>
    <row r="115" spans="2:16" ht="50.5" thickBot="1" x14ac:dyDescent="0.4">
      <c r="B115" s="1" t="s">
        <v>174</v>
      </c>
      <c r="C115" s="2">
        <v>9</v>
      </c>
      <c r="D115" s="1" t="s">
        <v>262</v>
      </c>
      <c r="E115" s="2">
        <v>147000</v>
      </c>
      <c r="F115" s="1" t="s">
        <v>14</v>
      </c>
      <c r="G115" s="2">
        <v>10</v>
      </c>
      <c r="H115" s="1" t="s">
        <v>21</v>
      </c>
      <c r="I115" s="2" t="s">
        <v>22</v>
      </c>
      <c r="J115" s="1"/>
      <c r="K115" s="2">
        <v>150</v>
      </c>
      <c r="L115" s="1" t="s">
        <v>263</v>
      </c>
      <c r="M115" s="1" t="s">
        <v>264</v>
      </c>
      <c r="N115" s="3">
        <v>600000</v>
      </c>
      <c r="O115" s="4">
        <v>0</v>
      </c>
      <c r="P115" s="8">
        <f>SUBTOTAL(109,TblARPA[[#This Row],[FY 2022 Appropriation]:[2022-2024 Allocation]])</f>
        <v>600000</v>
      </c>
    </row>
    <row r="116" spans="2:16" ht="38" thickBot="1" x14ac:dyDescent="0.4">
      <c r="B116" s="1" t="s">
        <v>174</v>
      </c>
      <c r="C116" s="2">
        <v>9</v>
      </c>
      <c r="D116" s="1" t="s">
        <v>262</v>
      </c>
      <c r="E116" s="2">
        <v>147000</v>
      </c>
      <c r="F116" s="1" t="s">
        <v>14</v>
      </c>
      <c r="G116" s="2">
        <v>10</v>
      </c>
      <c r="H116" s="1" t="s">
        <v>21</v>
      </c>
      <c r="I116" s="2" t="s">
        <v>22</v>
      </c>
      <c r="J116" s="1"/>
      <c r="K116" s="2">
        <v>150</v>
      </c>
      <c r="L116" s="1" t="s">
        <v>265</v>
      </c>
      <c r="M116" s="1" t="s">
        <v>266</v>
      </c>
      <c r="N116" s="3">
        <v>450000</v>
      </c>
      <c r="O116" s="4">
        <v>0</v>
      </c>
      <c r="P116" s="8">
        <f>SUBTOTAL(109,TblARPA[[#This Row],[FY 2022 Appropriation]:[2022-2024 Allocation]])</f>
        <v>450000</v>
      </c>
    </row>
    <row r="117" spans="2:16" ht="50.5" thickBot="1" x14ac:dyDescent="0.4">
      <c r="B117" s="1" t="s">
        <v>174</v>
      </c>
      <c r="C117" s="2">
        <v>9</v>
      </c>
      <c r="D117" s="1" t="s">
        <v>262</v>
      </c>
      <c r="E117" s="2">
        <v>147000</v>
      </c>
      <c r="F117" s="1" t="s">
        <v>14</v>
      </c>
      <c r="G117" s="2">
        <v>10</v>
      </c>
      <c r="H117" s="1" t="s">
        <v>21</v>
      </c>
      <c r="I117" s="2" t="s">
        <v>22</v>
      </c>
      <c r="J117" s="1"/>
      <c r="K117" s="2">
        <v>150</v>
      </c>
      <c r="L117" s="1" t="s">
        <v>267</v>
      </c>
      <c r="M117" s="1" t="s">
        <v>268</v>
      </c>
      <c r="N117" s="3">
        <v>11500000</v>
      </c>
      <c r="O117" s="4">
        <v>0</v>
      </c>
      <c r="P117" s="8">
        <f>SUBTOTAL(109,TblARPA[[#This Row],[FY 2022 Appropriation]:[2022-2024 Allocation]])</f>
        <v>11500000</v>
      </c>
    </row>
    <row r="118" spans="2:16" ht="100.5" thickBot="1" x14ac:dyDescent="0.4">
      <c r="B118" s="1" t="s">
        <v>269</v>
      </c>
      <c r="C118" s="2">
        <v>10</v>
      </c>
      <c r="D118" s="1" t="s">
        <v>270</v>
      </c>
      <c r="E118" s="2">
        <v>78000</v>
      </c>
      <c r="F118" s="1" t="s">
        <v>14</v>
      </c>
      <c r="G118" s="2">
        <v>10</v>
      </c>
      <c r="H118" s="1" t="s">
        <v>271</v>
      </c>
      <c r="I118" s="2" t="s">
        <v>272</v>
      </c>
      <c r="J118" s="1" t="s">
        <v>273</v>
      </c>
      <c r="K118" s="2">
        <v>15</v>
      </c>
      <c r="L118" s="1" t="s">
        <v>274</v>
      </c>
      <c r="M118" s="1" t="s">
        <v>275</v>
      </c>
      <c r="N118" s="3">
        <v>4590000</v>
      </c>
      <c r="O118" s="4">
        <v>510000</v>
      </c>
      <c r="P118" s="8">
        <f>SUBTOTAL(109,TblARPA[[#This Row],[FY 2022 Appropriation]:[2022-2024 Allocation]])</f>
        <v>5100000</v>
      </c>
    </row>
    <row r="119" spans="2:16" ht="100.5" thickBot="1" x14ac:dyDescent="0.4">
      <c r="B119" s="1" t="s">
        <v>269</v>
      </c>
      <c r="C119" s="2">
        <v>10</v>
      </c>
      <c r="D119" s="1" t="s">
        <v>270</v>
      </c>
      <c r="E119" s="2">
        <v>78000</v>
      </c>
      <c r="F119" s="1" t="s">
        <v>14</v>
      </c>
      <c r="G119" s="2">
        <v>10</v>
      </c>
      <c r="H119" s="1" t="s">
        <v>271</v>
      </c>
      <c r="I119" s="2" t="s">
        <v>272</v>
      </c>
      <c r="J119" s="1"/>
      <c r="K119" s="2">
        <v>15</v>
      </c>
      <c r="L119" s="1" t="s">
        <v>276</v>
      </c>
      <c r="M119" s="1" t="s">
        <v>277</v>
      </c>
      <c r="N119" s="3">
        <v>862000000</v>
      </c>
      <c r="O119" s="4">
        <v>0</v>
      </c>
      <c r="P119" s="8">
        <f>SUBTOTAL(109,TblARPA[[#This Row],[FY 2022 Appropriation]:[2022-2024 Allocation]])</f>
        <v>862000000</v>
      </c>
    </row>
    <row r="120" spans="2:16" ht="113" thickBot="1" x14ac:dyDescent="0.4">
      <c r="B120" s="1" t="s">
        <v>269</v>
      </c>
      <c r="C120" s="2">
        <v>10</v>
      </c>
      <c r="D120" s="1" t="s">
        <v>270</v>
      </c>
      <c r="E120" s="2">
        <v>78000</v>
      </c>
      <c r="F120" s="1" t="s">
        <v>14</v>
      </c>
      <c r="G120" s="2">
        <v>10</v>
      </c>
      <c r="H120" s="1" t="s">
        <v>271</v>
      </c>
      <c r="I120" s="2" t="s">
        <v>272</v>
      </c>
      <c r="J120" s="1" t="s">
        <v>273</v>
      </c>
      <c r="K120" s="2">
        <v>15</v>
      </c>
      <c r="L120" s="1" t="s">
        <v>278</v>
      </c>
      <c r="M120" s="1" t="s">
        <v>279</v>
      </c>
      <c r="N120" s="3">
        <v>37410000</v>
      </c>
      <c r="O120" s="4">
        <v>3490000</v>
      </c>
      <c r="P120" s="8">
        <f>SUBTOTAL(109,TblARPA[[#This Row],[FY 2022 Appropriation]:[2022-2024 Allocation]])</f>
        <v>40900000</v>
      </c>
    </row>
    <row r="121" spans="2:16" ht="150.5" thickBot="1" x14ac:dyDescent="0.4">
      <c r="B121" s="1" t="s">
        <v>269</v>
      </c>
      <c r="C121" s="2">
        <v>10</v>
      </c>
      <c r="D121" s="1" t="s">
        <v>270</v>
      </c>
      <c r="E121" s="2">
        <v>78000</v>
      </c>
      <c r="F121" s="1" t="s">
        <v>14</v>
      </c>
      <c r="G121" s="2">
        <v>10</v>
      </c>
      <c r="H121" s="1" t="s">
        <v>271</v>
      </c>
      <c r="I121" s="2" t="s">
        <v>272</v>
      </c>
      <c r="J121" s="1" t="s">
        <v>273</v>
      </c>
      <c r="K121" s="2">
        <v>15</v>
      </c>
      <c r="L121" s="1" t="s">
        <v>280</v>
      </c>
      <c r="M121" s="1" t="s">
        <v>281</v>
      </c>
      <c r="N121" s="3">
        <v>29800000</v>
      </c>
      <c r="O121" s="4">
        <v>13400000</v>
      </c>
      <c r="P121" s="8">
        <f>SUBTOTAL(109,TblARPA[[#This Row],[FY 2022 Appropriation]:[2022-2024 Allocation]])</f>
        <v>43200000</v>
      </c>
    </row>
    <row r="122" spans="2:16" ht="38" thickBot="1" x14ac:dyDescent="0.4">
      <c r="B122" s="1" t="s">
        <v>269</v>
      </c>
      <c r="C122" s="2">
        <v>10</v>
      </c>
      <c r="D122" s="1" t="s">
        <v>270</v>
      </c>
      <c r="E122" s="2">
        <v>78000</v>
      </c>
      <c r="F122" s="1" t="s">
        <v>14</v>
      </c>
      <c r="G122" s="2">
        <v>10</v>
      </c>
      <c r="H122" s="1" t="s">
        <v>271</v>
      </c>
      <c r="I122" s="2" t="s">
        <v>272</v>
      </c>
      <c r="J122" s="1" t="s">
        <v>273</v>
      </c>
      <c r="K122" s="2">
        <v>15</v>
      </c>
      <c r="L122" s="1" t="s">
        <v>282</v>
      </c>
      <c r="M122" s="1" t="s">
        <v>283</v>
      </c>
      <c r="N122" s="3">
        <v>1800000</v>
      </c>
      <c r="O122" s="4">
        <v>200000</v>
      </c>
      <c r="P122" s="8">
        <f>SUBTOTAL(109,TblARPA[[#This Row],[FY 2022 Appropriation]:[2022-2024 Allocation]])</f>
        <v>2000000</v>
      </c>
    </row>
    <row r="123" spans="2:16" ht="75.5" thickBot="1" x14ac:dyDescent="0.4">
      <c r="B123" s="1" t="s">
        <v>269</v>
      </c>
      <c r="C123" s="2">
        <v>10</v>
      </c>
      <c r="D123" s="1" t="s">
        <v>270</v>
      </c>
      <c r="E123" s="2">
        <v>78000</v>
      </c>
      <c r="F123" s="1" t="s">
        <v>57</v>
      </c>
      <c r="G123" s="2">
        <v>9999</v>
      </c>
      <c r="H123" s="1" t="s">
        <v>57</v>
      </c>
      <c r="I123" s="2" t="s">
        <v>58</v>
      </c>
      <c r="J123" s="1"/>
      <c r="K123" s="2">
        <v>9999</v>
      </c>
      <c r="L123" s="1" t="s">
        <v>284</v>
      </c>
      <c r="M123" s="1" t="s">
        <v>60</v>
      </c>
      <c r="N123" s="3">
        <v>556712639</v>
      </c>
      <c r="O123" s="4">
        <v>0</v>
      </c>
      <c r="P123" s="8">
        <f>SUBTOTAL(109,TblARPA[[#This Row],[FY 2022 Appropriation]:[2022-2024 Allocation]])</f>
        <v>556712639</v>
      </c>
    </row>
    <row r="124" spans="2:16" ht="38" thickBot="1" x14ac:dyDescent="0.4">
      <c r="B124" s="1" t="s">
        <v>285</v>
      </c>
      <c r="C124" s="2">
        <v>11</v>
      </c>
      <c r="D124" s="1" t="s">
        <v>286</v>
      </c>
      <c r="E124" s="2">
        <v>151000</v>
      </c>
      <c r="F124" s="1" t="s">
        <v>14</v>
      </c>
      <c r="G124" s="2">
        <v>10</v>
      </c>
      <c r="H124" s="1" t="s">
        <v>287</v>
      </c>
      <c r="I124" s="2" t="s">
        <v>288</v>
      </c>
      <c r="J124" s="1"/>
      <c r="K124" s="2">
        <v>120</v>
      </c>
      <c r="L124" s="1" t="s">
        <v>289</v>
      </c>
      <c r="M124" s="1" t="s">
        <v>290</v>
      </c>
      <c r="N124" s="3">
        <v>25000000</v>
      </c>
      <c r="O124" s="4">
        <v>0</v>
      </c>
      <c r="P124" s="8">
        <f>SUBTOTAL(109,TblARPA[[#This Row],[FY 2022 Appropriation]:[2022-2024 Allocation]])</f>
        <v>25000000</v>
      </c>
    </row>
    <row r="125" spans="2:16" ht="50.5" thickBot="1" x14ac:dyDescent="0.4">
      <c r="B125" s="1" t="s">
        <v>285</v>
      </c>
      <c r="C125" s="2">
        <v>11</v>
      </c>
      <c r="D125" s="1" t="s">
        <v>286</v>
      </c>
      <c r="E125" s="2">
        <v>151000</v>
      </c>
      <c r="F125" s="1" t="s">
        <v>14</v>
      </c>
      <c r="G125" s="2">
        <v>10</v>
      </c>
      <c r="H125" s="1" t="s">
        <v>287</v>
      </c>
      <c r="I125" s="2" t="s">
        <v>288</v>
      </c>
      <c r="J125" s="1"/>
      <c r="K125" s="2">
        <v>120</v>
      </c>
      <c r="L125" s="1" t="s">
        <v>291</v>
      </c>
      <c r="M125" s="1" t="s">
        <v>291</v>
      </c>
      <c r="N125" s="3">
        <v>1000000</v>
      </c>
      <c r="O125" s="4">
        <v>0</v>
      </c>
      <c r="P125" s="8">
        <f>SUBTOTAL(109,TblARPA[[#This Row],[FY 2022 Appropriation]:[2022-2024 Allocation]])</f>
        <v>1000000</v>
      </c>
    </row>
    <row r="126" spans="2:16" ht="125.5" thickBot="1" x14ac:dyDescent="0.4">
      <c r="B126" s="1" t="s">
        <v>285</v>
      </c>
      <c r="C126" s="2">
        <v>11</v>
      </c>
      <c r="D126" s="1" t="s">
        <v>292</v>
      </c>
      <c r="E126" s="2">
        <v>152000</v>
      </c>
      <c r="F126" s="1" t="s">
        <v>14</v>
      </c>
      <c r="G126" s="2">
        <v>10</v>
      </c>
      <c r="H126" s="1" t="s">
        <v>176</v>
      </c>
      <c r="I126" s="2" t="s">
        <v>177</v>
      </c>
      <c r="J126" s="1"/>
      <c r="K126" s="2">
        <v>100</v>
      </c>
      <c r="L126" s="1" t="s">
        <v>293</v>
      </c>
      <c r="M126" s="1" t="s">
        <v>294</v>
      </c>
      <c r="N126" s="3">
        <v>125000000</v>
      </c>
      <c r="O126" s="4">
        <v>0</v>
      </c>
      <c r="P126" s="8">
        <f>SUBTOTAL(109,TblARPA[[#This Row],[FY 2022 Appropriation]:[2022-2024 Allocation]])</f>
        <v>125000000</v>
      </c>
    </row>
    <row r="127" spans="2:16" ht="38" thickBot="1" x14ac:dyDescent="0.4">
      <c r="B127" s="1" t="s">
        <v>285</v>
      </c>
      <c r="C127" s="2">
        <v>11</v>
      </c>
      <c r="D127" s="1" t="s">
        <v>292</v>
      </c>
      <c r="E127" s="2">
        <v>152000</v>
      </c>
      <c r="F127" s="1" t="s">
        <v>14</v>
      </c>
      <c r="G127" s="2">
        <v>10</v>
      </c>
      <c r="H127" s="1" t="s">
        <v>176</v>
      </c>
      <c r="I127" s="2" t="s">
        <v>177</v>
      </c>
      <c r="J127" s="1"/>
      <c r="K127" s="2">
        <v>100</v>
      </c>
      <c r="L127" s="1" t="s">
        <v>295</v>
      </c>
      <c r="M127" s="1" t="s">
        <v>296</v>
      </c>
      <c r="N127" s="3">
        <v>75000000</v>
      </c>
      <c r="O127" s="4">
        <v>0</v>
      </c>
      <c r="P127" s="8">
        <f>SUBTOTAL(109,TblARPA[[#This Row],[FY 2022 Appropriation]:[2022-2024 Allocation]])</f>
        <v>75000000</v>
      </c>
    </row>
    <row r="128" spans="2:16" ht="163" thickBot="1" x14ac:dyDescent="0.4">
      <c r="B128" s="1" t="s">
        <v>285</v>
      </c>
      <c r="C128" s="2">
        <v>11</v>
      </c>
      <c r="D128" s="1" t="s">
        <v>292</v>
      </c>
      <c r="E128" s="2">
        <v>152000</v>
      </c>
      <c r="F128" s="1" t="s">
        <v>14</v>
      </c>
      <c r="G128" s="2">
        <v>10</v>
      </c>
      <c r="H128" s="1" t="s">
        <v>176</v>
      </c>
      <c r="I128" s="2" t="s">
        <v>177</v>
      </c>
      <c r="J128" s="1"/>
      <c r="K128" s="2">
        <v>100</v>
      </c>
      <c r="L128" s="1" t="s">
        <v>297</v>
      </c>
      <c r="M128" s="1" t="s">
        <v>298</v>
      </c>
      <c r="N128" s="3">
        <v>100000000</v>
      </c>
      <c r="O128" s="4">
        <v>0</v>
      </c>
      <c r="P128" s="8">
        <f>SUBTOTAL(109,TblARPA[[#This Row],[FY 2022 Appropriation]:[2022-2024 Allocation]])</f>
        <v>100000000</v>
      </c>
    </row>
    <row r="129" spans="2:16" ht="75.5" thickBot="1" x14ac:dyDescent="0.4">
      <c r="B129" s="1" t="s">
        <v>285</v>
      </c>
      <c r="C129" s="2">
        <v>11</v>
      </c>
      <c r="D129" s="1" t="s">
        <v>292</v>
      </c>
      <c r="E129" s="2">
        <v>152000</v>
      </c>
      <c r="F129" s="1" t="s">
        <v>57</v>
      </c>
      <c r="G129" s="2">
        <v>9999</v>
      </c>
      <c r="H129" s="1" t="s">
        <v>57</v>
      </c>
      <c r="I129" s="2" t="s">
        <v>58</v>
      </c>
      <c r="J129" s="1"/>
      <c r="K129" s="2">
        <v>9999</v>
      </c>
      <c r="L129" s="1" t="s">
        <v>299</v>
      </c>
      <c r="M129" s="1" t="s">
        <v>60</v>
      </c>
      <c r="N129" s="3">
        <v>200000</v>
      </c>
      <c r="O129" s="4">
        <v>0</v>
      </c>
      <c r="P129" s="8">
        <f>SUBTOTAL(109,TblARPA[[#This Row],[FY 2022 Appropriation]:[2022-2024 Allocation]])</f>
        <v>200000</v>
      </c>
    </row>
    <row r="130" spans="2:16" ht="88" thickBot="1" x14ac:dyDescent="0.4">
      <c r="B130" s="1" t="s">
        <v>285</v>
      </c>
      <c r="C130" s="2">
        <v>11</v>
      </c>
      <c r="D130" s="1" t="s">
        <v>300</v>
      </c>
      <c r="E130" s="2">
        <v>154000</v>
      </c>
      <c r="F130" s="1" t="s">
        <v>14</v>
      </c>
      <c r="G130" s="2">
        <v>10</v>
      </c>
      <c r="H130" s="1" t="s">
        <v>110</v>
      </c>
      <c r="I130" s="2" t="s">
        <v>111</v>
      </c>
      <c r="J130" s="1"/>
      <c r="K130" s="2">
        <v>60</v>
      </c>
      <c r="L130" s="1" t="s">
        <v>301</v>
      </c>
      <c r="M130" s="1" t="s">
        <v>301</v>
      </c>
      <c r="N130" s="3">
        <v>250000</v>
      </c>
      <c r="O130" s="4">
        <v>0</v>
      </c>
      <c r="P130" s="8">
        <f>SUBTOTAL(109,TblARPA[[#This Row],[FY 2022 Appropriation]:[2022-2024 Allocation]])</f>
        <v>250000</v>
      </c>
    </row>
    <row r="131" spans="2:16" ht="63" thickBot="1" x14ac:dyDescent="0.4">
      <c r="B131" s="1" t="s">
        <v>302</v>
      </c>
      <c r="C131" s="2">
        <v>12</v>
      </c>
      <c r="D131" s="1" t="s">
        <v>303</v>
      </c>
      <c r="E131" s="2">
        <v>161000</v>
      </c>
      <c r="F131" s="1" t="s">
        <v>14</v>
      </c>
      <c r="G131" s="2">
        <v>10</v>
      </c>
      <c r="H131" s="1" t="s">
        <v>15</v>
      </c>
      <c r="I131" s="2" t="s">
        <v>16</v>
      </c>
      <c r="J131" s="1" t="s">
        <v>304</v>
      </c>
      <c r="K131" s="2">
        <v>180</v>
      </c>
      <c r="L131" s="1" t="s">
        <v>305</v>
      </c>
      <c r="M131" s="1" t="s">
        <v>306</v>
      </c>
      <c r="N131" s="3">
        <v>532086</v>
      </c>
      <c r="O131" s="4">
        <v>1596258</v>
      </c>
      <c r="P131" s="8">
        <f>SUBTOTAL(109,TblARPA[[#This Row],[FY 2022 Appropriation]:[2022-2024 Allocation]])</f>
        <v>2128344</v>
      </c>
    </row>
    <row r="132" spans="2:16" ht="113" thickBot="1" x14ac:dyDescent="0.4">
      <c r="B132" s="1" t="s">
        <v>302</v>
      </c>
      <c r="C132" s="2">
        <v>12</v>
      </c>
      <c r="D132" s="1" t="s">
        <v>303</v>
      </c>
      <c r="E132" s="2">
        <v>161000</v>
      </c>
      <c r="F132" s="1" t="s">
        <v>14</v>
      </c>
      <c r="G132" s="2">
        <v>10</v>
      </c>
      <c r="H132" s="1" t="s">
        <v>15</v>
      </c>
      <c r="I132" s="2" t="s">
        <v>16</v>
      </c>
      <c r="J132" s="1"/>
      <c r="K132" s="2">
        <v>180</v>
      </c>
      <c r="L132" s="1" t="s">
        <v>307</v>
      </c>
      <c r="M132" s="1" t="s">
        <v>308</v>
      </c>
      <c r="N132" s="3">
        <v>21775775</v>
      </c>
      <c r="O132" s="4">
        <v>0</v>
      </c>
      <c r="P132" s="8">
        <f>SUBTOTAL(109,TblARPA[[#This Row],[FY 2022 Appropriation]:[2022-2024 Allocation]])</f>
        <v>21775775</v>
      </c>
    </row>
    <row r="133" spans="2:16" ht="38" thickBot="1" x14ac:dyDescent="0.4">
      <c r="B133" s="1" t="s">
        <v>302</v>
      </c>
      <c r="C133" s="2">
        <v>12</v>
      </c>
      <c r="D133" s="1" t="s">
        <v>303</v>
      </c>
      <c r="E133" s="2">
        <v>161000</v>
      </c>
      <c r="F133" s="1" t="s">
        <v>14</v>
      </c>
      <c r="G133" s="2">
        <v>10</v>
      </c>
      <c r="H133" s="1" t="s">
        <v>15</v>
      </c>
      <c r="I133" s="2" t="s">
        <v>16</v>
      </c>
      <c r="J133" s="1"/>
      <c r="K133" s="2">
        <v>180</v>
      </c>
      <c r="L133" s="1" t="s">
        <v>309</v>
      </c>
      <c r="M133" s="1" t="s">
        <v>310</v>
      </c>
      <c r="N133" s="3">
        <v>480000</v>
      </c>
      <c r="O133" s="4">
        <v>0</v>
      </c>
      <c r="P133" s="8">
        <f>SUBTOTAL(109,TblARPA[[#This Row],[FY 2022 Appropriation]:[2022-2024 Allocation]])</f>
        <v>480000</v>
      </c>
    </row>
    <row r="134" spans="2:16" ht="38" thickBot="1" x14ac:dyDescent="0.4">
      <c r="B134" s="1" t="s">
        <v>302</v>
      </c>
      <c r="C134" s="2">
        <v>12</v>
      </c>
      <c r="D134" s="1" t="s">
        <v>303</v>
      </c>
      <c r="E134" s="2">
        <v>161000</v>
      </c>
      <c r="F134" s="1" t="s">
        <v>14</v>
      </c>
      <c r="G134" s="2">
        <v>10</v>
      </c>
      <c r="H134" s="1" t="s">
        <v>15</v>
      </c>
      <c r="I134" s="2" t="s">
        <v>16</v>
      </c>
      <c r="J134" s="1"/>
      <c r="K134" s="2">
        <v>180</v>
      </c>
      <c r="L134" s="1" t="s">
        <v>311</v>
      </c>
      <c r="M134" s="1" t="s">
        <v>312</v>
      </c>
      <c r="N134" s="3">
        <v>175000</v>
      </c>
      <c r="O134" s="4">
        <v>0</v>
      </c>
      <c r="P134" s="8">
        <f>SUBTOTAL(109,TblARPA[[#This Row],[FY 2022 Appropriation]:[2022-2024 Allocation]])</f>
        <v>175000</v>
      </c>
    </row>
    <row r="135" spans="2:16" ht="50.5" thickBot="1" x14ac:dyDescent="0.4">
      <c r="B135" s="1" t="s">
        <v>302</v>
      </c>
      <c r="C135" s="2">
        <v>12</v>
      </c>
      <c r="D135" s="1" t="s">
        <v>303</v>
      </c>
      <c r="E135" s="2">
        <v>161000</v>
      </c>
      <c r="F135" s="1" t="s">
        <v>14</v>
      </c>
      <c r="G135" s="2">
        <v>10</v>
      </c>
      <c r="H135" s="1" t="s">
        <v>15</v>
      </c>
      <c r="I135" s="2" t="s">
        <v>16</v>
      </c>
      <c r="J135" s="1"/>
      <c r="K135" s="2">
        <v>180</v>
      </c>
      <c r="L135" s="1" t="s">
        <v>313</v>
      </c>
      <c r="M135" s="1" t="s">
        <v>314</v>
      </c>
      <c r="N135" s="3">
        <v>10000000</v>
      </c>
      <c r="O135" s="4">
        <v>0</v>
      </c>
      <c r="P135" s="8">
        <f>SUBTOTAL(109,TblARPA[[#This Row],[FY 2022 Appropriation]:[2022-2024 Allocation]])</f>
        <v>10000000</v>
      </c>
    </row>
    <row r="136" spans="2:16" ht="38" thickBot="1" x14ac:dyDescent="0.4">
      <c r="B136" s="1" t="s">
        <v>302</v>
      </c>
      <c r="C136" s="2">
        <v>12</v>
      </c>
      <c r="D136" s="1" t="s">
        <v>303</v>
      </c>
      <c r="E136" s="2">
        <v>161000</v>
      </c>
      <c r="F136" s="1" t="s">
        <v>14</v>
      </c>
      <c r="G136" s="2">
        <v>10</v>
      </c>
      <c r="H136" s="1" t="s">
        <v>15</v>
      </c>
      <c r="I136" s="2" t="s">
        <v>16</v>
      </c>
      <c r="J136" s="1"/>
      <c r="K136" s="2">
        <v>180</v>
      </c>
      <c r="L136" s="1" t="s">
        <v>315</v>
      </c>
      <c r="M136" s="1" t="s">
        <v>316</v>
      </c>
      <c r="N136" s="3">
        <v>1086000</v>
      </c>
      <c r="O136" s="4">
        <v>0</v>
      </c>
      <c r="P136" s="8">
        <f>SUBTOTAL(109,TblARPA[[#This Row],[FY 2022 Appropriation]:[2022-2024 Allocation]])</f>
        <v>1086000</v>
      </c>
    </row>
    <row r="137" spans="2:16" ht="38" thickBot="1" x14ac:dyDescent="0.4">
      <c r="B137" s="1" t="s">
        <v>302</v>
      </c>
      <c r="C137" s="2">
        <v>12</v>
      </c>
      <c r="D137" s="1" t="s">
        <v>303</v>
      </c>
      <c r="E137" s="2">
        <v>161000</v>
      </c>
      <c r="F137" s="1" t="s">
        <v>14</v>
      </c>
      <c r="G137" s="2">
        <v>10</v>
      </c>
      <c r="H137" s="1" t="s">
        <v>15</v>
      </c>
      <c r="I137" s="2" t="s">
        <v>16</v>
      </c>
      <c r="J137" s="1"/>
      <c r="K137" s="2">
        <v>180</v>
      </c>
      <c r="L137" s="1" t="s">
        <v>317</v>
      </c>
      <c r="M137" s="1" t="s">
        <v>318</v>
      </c>
      <c r="N137" s="3">
        <v>7000000</v>
      </c>
      <c r="O137" s="4">
        <v>0</v>
      </c>
      <c r="P137" s="8">
        <f>SUBTOTAL(109,TblARPA[[#This Row],[FY 2022 Appropriation]:[2022-2024 Allocation]])</f>
        <v>7000000</v>
      </c>
    </row>
    <row r="138" spans="2:16" ht="50.5" thickBot="1" x14ac:dyDescent="0.4">
      <c r="B138" s="1" t="s">
        <v>302</v>
      </c>
      <c r="C138" s="2">
        <v>12</v>
      </c>
      <c r="D138" s="1" t="s">
        <v>303</v>
      </c>
      <c r="E138" s="2">
        <v>161000</v>
      </c>
      <c r="F138" s="1" t="s">
        <v>14</v>
      </c>
      <c r="G138" s="2">
        <v>10</v>
      </c>
      <c r="H138" s="1" t="s">
        <v>15</v>
      </c>
      <c r="I138" s="2" t="s">
        <v>16</v>
      </c>
      <c r="J138" s="1" t="s">
        <v>304</v>
      </c>
      <c r="K138" s="2">
        <v>180</v>
      </c>
      <c r="L138" s="1" t="s">
        <v>319</v>
      </c>
      <c r="M138" s="1" t="s">
        <v>320</v>
      </c>
      <c r="N138" s="3">
        <v>45000</v>
      </c>
      <c r="O138" s="4">
        <v>135000</v>
      </c>
      <c r="P138" s="8">
        <f>SUBTOTAL(109,TblARPA[[#This Row],[FY 2022 Appropriation]:[2022-2024 Allocation]])</f>
        <v>180000</v>
      </c>
    </row>
    <row r="139" spans="2:16" ht="38" thickBot="1" x14ac:dyDescent="0.4">
      <c r="B139" s="1" t="s">
        <v>302</v>
      </c>
      <c r="C139" s="2">
        <v>12</v>
      </c>
      <c r="D139" s="1" t="s">
        <v>303</v>
      </c>
      <c r="E139" s="2">
        <v>161000</v>
      </c>
      <c r="F139" s="1" t="s">
        <v>14</v>
      </c>
      <c r="G139" s="2">
        <v>10</v>
      </c>
      <c r="H139" s="1" t="s">
        <v>15</v>
      </c>
      <c r="I139" s="2" t="s">
        <v>16</v>
      </c>
      <c r="J139" s="1"/>
      <c r="K139" s="2">
        <v>180</v>
      </c>
      <c r="L139" s="1" t="s">
        <v>321</v>
      </c>
      <c r="M139" s="1" t="s">
        <v>322</v>
      </c>
      <c r="N139" s="3">
        <v>2063949</v>
      </c>
      <c r="O139" s="4">
        <v>0</v>
      </c>
      <c r="P139" s="8">
        <f>SUBTOTAL(109,TblARPA[[#This Row],[FY 2022 Appropriation]:[2022-2024 Allocation]])</f>
        <v>2063949</v>
      </c>
    </row>
    <row r="140" spans="2:16" ht="63" thickBot="1" x14ac:dyDescent="0.4">
      <c r="B140" s="1" t="s">
        <v>302</v>
      </c>
      <c r="C140" s="2">
        <v>12</v>
      </c>
      <c r="D140" s="1" t="s">
        <v>323</v>
      </c>
      <c r="E140" s="2">
        <v>162000</v>
      </c>
      <c r="F140" s="1" t="s">
        <v>14</v>
      </c>
      <c r="G140" s="2">
        <v>10</v>
      </c>
      <c r="H140" s="1" t="s">
        <v>217</v>
      </c>
      <c r="I140" s="2" t="s">
        <v>218</v>
      </c>
      <c r="J140" s="1" t="s">
        <v>219</v>
      </c>
      <c r="K140" s="2">
        <v>130</v>
      </c>
      <c r="L140" s="1" t="s">
        <v>324</v>
      </c>
      <c r="M140" s="1" t="s">
        <v>325</v>
      </c>
      <c r="N140" s="3">
        <v>1000000</v>
      </c>
      <c r="O140" s="4">
        <v>3000000</v>
      </c>
      <c r="P140" s="8">
        <f>SUBTOTAL(109,TblARPA[[#This Row],[FY 2022 Appropriation]:[2022-2024 Allocation]])</f>
        <v>4000000</v>
      </c>
    </row>
    <row r="141" spans="2:16" ht="38" thickBot="1" x14ac:dyDescent="0.4">
      <c r="B141" s="1" t="s">
        <v>302</v>
      </c>
      <c r="C141" s="2">
        <v>12</v>
      </c>
      <c r="D141" s="1" t="s">
        <v>323</v>
      </c>
      <c r="E141" s="2">
        <v>162000</v>
      </c>
      <c r="F141" s="1" t="s">
        <v>14</v>
      </c>
      <c r="G141" s="2">
        <v>10</v>
      </c>
      <c r="H141" s="1" t="s">
        <v>32</v>
      </c>
      <c r="I141" s="2" t="s">
        <v>33</v>
      </c>
      <c r="J141" s="1"/>
      <c r="K141" s="2">
        <v>170</v>
      </c>
      <c r="L141" s="1" t="s">
        <v>326</v>
      </c>
      <c r="M141" s="1" t="s">
        <v>327</v>
      </c>
      <c r="N141" s="3">
        <v>800000</v>
      </c>
      <c r="O141" s="4">
        <v>0</v>
      </c>
      <c r="P141" s="8">
        <f>SUBTOTAL(109,TblARPA[[#This Row],[FY 2022 Appropriation]:[2022-2024 Allocation]])</f>
        <v>800000</v>
      </c>
    </row>
    <row r="142" spans="2:16" ht="38" thickBot="1" x14ac:dyDescent="0.4">
      <c r="B142" s="1" t="s">
        <v>302</v>
      </c>
      <c r="C142" s="2">
        <v>12</v>
      </c>
      <c r="D142" s="1" t="s">
        <v>323</v>
      </c>
      <c r="E142" s="2">
        <v>162000</v>
      </c>
      <c r="F142" s="1" t="s">
        <v>14</v>
      </c>
      <c r="G142" s="2">
        <v>10</v>
      </c>
      <c r="H142" s="1" t="s">
        <v>32</v>
      </c>
      <c r="I142" s="2" t="s">
        <v>33</v>
      </c>
      <c r="J142" s="1"/>
      <c r="K142" s="2">
        <v>170</v>
      </c>
      <c r="L142" s="1" t="s">
        <v>328</v>
      </c>
      <c r="M142" s="1" t="s">
        <v>329</v>
      </c>
      <c r="N142" s="3">
        <v>12199930</v>
      </c>
      <c r="O142" s="4">
        <v>0</v>
      </c>
      <c r="P142" s="8">
        <f>SUBTOTAL(109,TblARPA[[#This Row],[FY 2022 Appropriation]:[2022-2024 Allocation]])</f>
        <v>12199930</v>
      </c>
    </row>
    <row r="143" spans="2:16" ht="38" thickBot="1" x14ac:dyDescent="0.4">
      <c r="B143" s="1" t="s">
        <v>302</v>
      </c>
      <c r="C143" s="2">
        <v>12</v>
      </c>
      <c r="D143" s="1" t="s">
        <v>323</v>
      </c>
      <c r="E143" s="2">
        <v>162000</v>
      </c>
      <c r="F143" s="1" t="s">
        <v>14</v>
      </c>
      <c r="G143" s="2">
        <v>10</v>
      </c>
      <c r="H143" s="1" t="s">
        <v>32</v>
      </c>
      <c r="I143" s="2" t="s">
        <v>33</v>
      </c>
      <c r="J143" s="1"/>
      <c r="K143" s="2">
        <v>170</v>
      </c>
      <c r="L143" s="1" t="s">
        <v>330</v>
      </c>
      <c r="M143" s="1" t="s">
        <v>331</v>
      </c>
      <c r="N143" s="3">
        <v>1000000</v>
      </c>
      <c r="O143" s="4">
        <v>0</v>
      </c>
      <c r="P143" s="8">
        <f>SUBTOTAL(109,TblARPA[[#This Row],[FY 2022 Appropriation]:[2022-2024 Allocation]])</f>
        <v>1000000</v>
      </c>
    </row>
    <row r="144" spans="2:16" ht="63" thickBot="1" x14ac:dyDescent="0.4">
      <c r="B144" s="1" t="s">
        <v>302</v>
      </c>
      <c r="C144" s="2">
        <v>12</v>
      </c>
      <c r="D144" s="1" t="s">
        <v>332</v>
      </c>
      <c r="E144" s="2">
        <v>163000</v>
      </c>
      <c r="F144" s="1" t="s">
        <v>14</v>
      </c>
      <c r="G144" s="2">
        <v>10</v>
      </c>
      <c r="H144" s="1" t="s">
        <v>21</v>
      </c>
      <c r="I144" s="2" t="s">
        <v>22</v>
      </c>
      <c r="J144" s="1"/>
      <c r="K144" s="2">
        <v>150</v>
      </c>
      <c r="L144" s="1" t="s">
        <v>333</v>
      </c>
      <c r="M144" s="1" t="s">
        <v>334</v>
      </c>
      <c r="N144" s="3">
        <v>1393085</v>
      </c>
      <c r="O144" s="4">
        <v>0</v>
      </c>
      <c r="P144" s="8">
        <f>SUBTOTAL(109,TblARPA[[#This Row],[FY 2022 Appropriation]:[2022-2024 Allocation]])</f>
        <v>1393085</v>
      </c>
    </row>
    <row r="145" spans="2:16" ht="75.5" thickBot="1" x14ac:dyDescent="0.4">
      <c r="B145" s="1" t="s">
        <v>302</v>
      </c>
      <c r="C145" s="2">
        <v>12</v>
      </c>
      <c r="D145" s="1" t="s">
        <v>332</v>
      </c>
      <c r="E145" s="2">
        <v>163000</v>
      </c>
      <c r="F145" s="1" t="s">
        <v>57</v>
      </c>
      <c r="G145" s="2">
        <v>9999</v>
      </c>
      <c r="H145" s="1" t="s">
        <v>57</v>
      </c>
      <c r="I145" s="2" t="s">
        <v>58</v>
      </c>
      <c r="J145" s="1"/>
      <c r="K145" s="2">
        <v>9999</v>
      </c>
      <c r="L145" s="1" t="s">
        <v>335</v>
      </c>
      <c r="M145" s="1" t="s">
        <v>60</v>
      </c>
      <c r="N145" s="3">
        <v>2297623</v>
      </c>
      <c r="O145" s="4">
        <v>0</v>
      </c>
      <c r="P145" s="8">
        <f>SUBTOTAL(109,TblARPA[[#This Row],[FY 2022 Appropriation]:[2022-2024 Allocation]])</f>
        <v>2297623</v>
      </c>
    </row>
    <row r="146" spans="2:16" ht="38" thickBot="1" x14ac:dyDescent="0.4">
      <c r="B146" s="1" t="s">
        <v>302</v>
      </c>
      <c r="C146" s="2">
        <v>12</v>
      </c>
      <c r="D146" s="1" t="s">
        <v>336</v>
      </c>
      <c r="E146" s="2">
        <v>165000</v>
      </c>
      <c r="F146" s="1" t="s">
        <v>14</v>
      </c>
      <c r="G146" s="2">
        <v>10</v>
      </c>
      <c r="H146" s="1" t="s">
        <v>32</v>
      </c>
      <c r="I146" s="2" t="s">
        <v>33</v>
      </c>
      <c r="J146" s="1"/>
      <c r="K146" s="2">
        <v>170</v>
      </c>
      <c r="L146" s="1" t="s">
        <v>337</v>
      </c>
      <c r="M146" s="1" t="s">
        <v>338</v>
      </c>
      <c r="N146" s="3">
        <v>300000</v>
      </c>
      <c r="O146" s="4">
        <v>0</v>
      </c>
      <c r="P146" s="8">
        <f>SUBTOTAL(109,TblARPA[[#This Row],[FY 2022 Appropriation]:[2022-2024 Allocation]])</f>
        <v>300000</v>
      </c>
    </row>
    <row r="147" spans="2:16" ht="50.5" thickBot="1" x14ac:dyDescent="0.4">
      <c r="B147" s="1" t="s">
        <v>302</v>
      </c>
      <c r="C147" s="2">
        <v>12</v>
      </c>
      <c r="D147" s="1" t="s">
        <v>336</v>
      </c>
      <c r="E147" s="2">
        <v>165000</v>
      </c>
      <c r="F147" s="1" t="s">
        <v>14</v>
      </c>
      <c r="G147" s="2">
        <v>10</v>
      </c>
      <c r="H147" s="1" t="s">
        <v>32</v>
      </c>
      <c r="I147" s="2" t="s">
        <v>33</v>
      </c>
      <c r="J147" s="1" t="s">
        <v>339</v>
      </c>
      <c r="K147" s="2">
        <v>170</v>
      </c>
      <c r="L147" s="1" t="s">
        <v>340</v>
      </c>
      <c r="M147" s="1" t="s">
        <v>341</v>
      </c>
      <c r="N147" s="3">
        <v>205375</v>
      </c>
      <c r="O147" s="4">
        <v>75000</v>
      </c>
      <c r="P147" s="8">
        <f>SUBTOTAL(109,TblARPA[[#This Row],[FY 2022 Appropriation]:[2022-2024 Allocation]])</f>
        <v>280375</v>
      </c>
    </row>
    <row r="148" spans="2:16" ht="38" thickBot="1" x14ac:dyDescent="0.4">
      <c r="B148" s="1" t="s">
        <v>302</v>
      </c>
      <c r="C148" s="2">
        <v>12</v>
      </c>
      <c r="D148" s="1" t="s">
        <v>342</v>
      </c>
      <c r="E148" s="2">
        <v>166000</v>
      </c>
      <c r="F148" s="1" t="s">
        <v>14</v>
      </c>
      <c r="G148" s="2">
        <v>10</v>
      </c>
      <c r="H148" s="1" t="s">
        <v>15</v>
      </c>
      <c r="I148" s="2" t="s">
        <v>16</v>
      </c>
      <c r="J148" s="1"/>
      <c r="K148" s="2">
        <v>180</v>
      </c>
      <c r="L148" s="1" t="s">
        <v>343</v>
      </c>
      <c r="M148" s="1" t="s">
        <v>344</v>
      </c>
      <c r="N148" s="3">
        <v>20000</v>
      </c>
      <c r="O148" s="4">
        <v>0</v>
      </c>
      <c r="P148" s="8">
        <f>SUBTOTAL(109,TblARPA[[#This Row],[FY 2022 Appropriation]:[2022-2024 Allocation]])</f>
        <v>20000</v>
      </c>
    </row>
    <row r="149" spans="2:16" ht="38" thickBot="1" x14ac:dyDescent="0.4">
      <c r="B149" s="1" t="s">
        <v>302</v>
      </c>
      <c r="C149" s="2">
        <v>12</v>
      </c>
      <c r="D149" s="1" t="s">
        <v>342</v>
      </c>
      <c r="E149" s="2">
        <v>166000</v>
      </c>
      <c r="F149" s="1" t="s">
        <v>14</v>
      </c>
      <c r="G149" s="2">
        <v>10</v>
      </c>
      <c r="H149" s="1" t="s">
        <v>15</v>
      </c>
      <c r="I149" s="2" t="s">
        <v>16</v>
      </c>
      <c r="J149" s="1"/>
      <c r="K149" s="2">
        <v>180</v>
      </c>
      <c r="L149" s="1" t="s">
        <v>345</v>
      </c>
      <c r="M149" s="1" t="s">
        <v>346</v>
      </c>
      <c r="N149" s="3">
        <v>18000</v>
      </c>
      <c r="O149" s="4">
        <v>0</v>
      </c>
      <c r="P149" s="8">
        <f>SUBTOTAL(109,TblARPA[[#This Row],[FY 2022 Appropriation]:[2022-2024 Allocation]])</f>
        <v>18000</v>
      </c>
    </row>
    <row r="150" spans="2:16" ht="38" thickBot="1" x14ac:dyDescent="0.4">
      <c r="B150" s="1" t="s">
        <v>302</v>
      </c>
      <c r="C150" s="2">
        <v>12</v>
      </c>
      <c r="D150" s="1" t="s">
        <v>342</v>
      </c>
      <c r="E150" s="2">
        <v>166000</v>
      </c>
      <c r="F150" s="1" t="s">
        <v>14</v>
      </c>
      <c r="G150" s="2">
        <v>10</v>
      </c>
      <c r="H150" s="1" t="s">
        <v>15</v>
      </c>
      <c r="I150" s="2" t="s">
        <v>16</v>
      </c>
      <c r="J150" s="1"/>
      <c r="K150" s="2">
        <v>180</v>
      </c>
      <c r="L150" s="1" t="s">
        <v>347</v>
      </c>
      <c r="M150" s="1" t="s">
        <v>348</v>
      </c>
      <c r="N150" s="3">
        <v>5000</v>
      </c>
      <c r="O150" s="4">
        <v>0</v>
      </c>
      <c r="P150" s="8">
        <f>SUBTOTAL(109,TblARPA[[#This Row],[FY 2022 Appropriation]:[2022-2024 Allocation]])</f>
        <v>5000</v>
      </c>
    </row>
    <row r="151" spans="2:16" ht="50.5" thickBot="1" x14ac:dyDescent="0.4">
      <c r="B151" s="1" t="s">
        <v>302</v>
      </c>
      <c r="C151" s="2">
        <v>12</v>
      </c>
      <c r="D151" s="1" t="s">
        <v>342</v>
      </c>
      <c r="E151" s="2">
        <v>166000</v>
      </c>
      <c r="F151" s="1" t="s">
        <v>14</v>
      </c>
      <c r="G151" s="2">
        <v>10</v>
      </c>
      <c r="H151" s="1" t="s">
        <v>15</v>
      </c>
      <c r="I151" s="2" t="s">
        <v>16</v>
      </c>
      <c r="J151" s="1" t="s">
        <v>304</v>
      </c>
      <c r="K151" s="2">
        <v>180</v>
      </c>
      <c r="L151" s="1" t="s">
        <v>349</v>
      </c>
      <c r="M151" s="1" t="s">
        <v>350</v>
      </c>
      <c r="N151" s="3">
        <v>200000</v>
      </c>
      <c r="O151" s="4">
        <v>600000</v>
      </c>
      <c r="P151" s="8">
        <f>SUBTOTAL(109,TblARPA[[#This Row],[FY 2022 Appropriation]:[2022-2024 Allocation]])</f>
        <v>800000</v>
      </c>
    </row>
    <row r="152" spans="2:16" ht="50.5" thickBot="1" x14ac:dyDescent="0.4">
      <c r="B152" s="1" t="s">
        <v>302</v>
      </c>
      <c r="C152" s="2">
        <v>12</v>
      </c>
      <c r="D152" s="1" t="s">
        <v>342</v>
      </c>
      <c r="E152" s="2">
        <v>166000</v>
      </c>
      <c r="F152" s="1" t="s">
        <v>14</v>
      </c>
      <c r="G152" s="2">
        <v>10</v>
      </c>
      <c r="H152" s="1" t="s">
        <v>15</v>
      </c>
      <c r="I152" s="2" t="s">
        <v>16</v>
      </c>
      <c r="J152" s="1"/>
      <c r="K152" s="2">
        <v>180</v>
      </c>
      <c r="L152" s="1" t="s">
        <v>351</v>
      </c>
      <c r="M152" s="1" t="s">
        <v>352</v>
      </c>
      <c r="N152" s="3">
        <v>150000</v>
      </c>
      <c r="O152" s="4">
        <v>0</v>
      </c>
      <c r="P152" s="8">
        <f>SUBTOTAL(109,TblARPA[[#This Row],[FY 2022 Appropriation]:[2022-2024 Allocation]])</f>
        <v>150000</v>
      </c>
    </row>
    <row r="153" spans="2:16" ht="38" thickBot="1" x14ac:dyDescent="0.4">
      <c r="B153" s="1" t="s">
        <v>302</v>
      </c>
      <c r="C153" s="2">
        <v>12</v>
      </c>
      <c r="D153" s="1" t="s">
        <v>342</v>
      </c>
      <c r="E153" s="2">
        <v>166000</v>
      </c>
      <c r="F153" s="1" t="s">
        <v>14</v>
      </c>
      <c r="G153" s="2">
        <v>10</v>
      </c>
      <c r="H153" s="1" t="s">
        <v>15</v>
      </c>
      <c r="I153" s="2" t="s">
        <v>16</v>
      </c>
      <c r="J153" s="1"/>
      <c r="K153" s="2">
        <v>180</v>
      </c>
      <c r="L153" s="1" t="s">
        <v>353</v>
      </c>
      <c r="M153" s="1" t="s">
        <v>354</v>
      </c>
      <c r="N153" s="3">
        <v>126140</v>
      </c>
      <c r="O153" s="4">
        <v>0</v>
      </c>
      <c r="P153" s="8">
        <f>SUBTOTAL(109,TblARPA[[#This Row],[FY 2022 Appropriation]:[2022-2024 Allocation]])</f>
        <v>126140</v>
      </c>
    </row>
    <row r="154" spans="2:16" ht="38" thickBot="1" x14ac:dyDescent="0.4">
      <c r="B154" s="1" t="s">
        <v>302</v>
      </c>
      <c r="C154" s="2">
        <v>12</v>
      </c>
      <c r="D154" s="1" t="s">
        <v>342</v>
      </c>
      <c r="E154" s="2">
        <v>166000</v>
      </c>
      <c r="F154" s="1" t="s">
        <v>14</v>
      </c>
      <c r="G154" s="2">
        <v>10</v>
      </c>
      <c r="H154" s="1" t="s">
        <v>15</v>
      </c>
      <c r="I154" s="2" t="s">
        <v>16</v>
      </c>
      <c r="J154" s="1"/>
      <c r="K154" s="2">
        <v>180</v>
      </c>
      <c r="L154" s="1" t="s">
        <v>355</v>
      </c>
      <c r="M154" s="1" t="s">
        <v>356</v>
      </c>
      <c r="N154" s="3">
        <v>500000</v>
      </c>
      <c r="O154" s="4">
        <v>0</v>
      </c>
      <c r="P154" s="8">
        <f>SUBTOTAL(109,TblARPA[[#This Row],[FY 2022 Appropriation]:[2022-2024 Allocation]])</f>
        <v>500000</v>
      </c>
    </row>
    <row r="155" spans="2:16" ht="38" thickBot="1" x14ac:dyDescent="0.4">
      <c r="B155" s="1" t="s">
        <v>302</v>
      </c>
      <c r="C155" s="2">
        <v>12</v>
      </c>
      <c r="D155" s="1" t="s">
        <v>342</v>
      </c>
      <c r="E155" s="2">
        <v>166000</v>
      </c>
      <c r="F155" s="1" t="s">
        <v>14</v>
      </c>
      <c r="G155" s="2">
        <v>10</v>
      </c>
      <c r="H155" s="1" t="s">
        <v>15</v>
      </c>
      <c r="I155" s="2" t="s">
        <v>16</v>
      </c>
      <c r="J155" s="1"/>
      <c r="K155" s="2">
        <v>180</v>
      </c>
      <c r="L155" s="1" t="s">
        <v>357</v>
      </c>
      <c r="M155" s="1" t="s">
        <v>358</v>
      </c>
      <c r="N155" s="3">
        <v>12000</v>
      </c>
      <c r="O155" s="4">
        <v>0</v>
      </c>
      <c r="P155" s="8">
        <f>SUBTOTAL(109,TblARPA[[#This Row],[FY 2022 Appropriation]:[2022-2024 Allocation]])</f>
        <v>12000</v>
      </c>
    </row>
    <row r="156" spans="2:16" ht="50.5" thickBot="1" x14ac:dyDescent="0.4">
      <c r="B156" s="1" t="s">
        <v>302</v>
      </c>
      <c r="C156" s="2">
        <v>12</v>
      </c>
      <c r="D156" s="1" t="s">
        <v>342</v>
      </c>
      <c r="E156" s="2">
        <v>166000</v>
      </c>
      <c r="F156" s="1" t="s">
        <v>14</v>
      </c>
      <c r="G156" s="2">
        <v>10</v>
      </c>
      <c r="H156" s="1" t="s">
        <v>15</v>
      </c>
      <c r="I156" s="2" t="s">
        <v>16</v>
      </c>
      <c r="J156" s="1"/>
      <c r="K156" s="2">
        <v>180</v>
      </c>
      <c r="L156" s="1" t="s">
        <v>359</v>
      </c>
      <c r="M156" s="1" t="s">
        <v>360</v>
      </c>
      <c r="N156" s="3">
        <v>5000</v>
      </c>
      <c r="O156" s="4">
        <v>0</v>
      </c>
      <c r="P156" s="8">
        <f>SUBTOTAL(109,TblARPA[[#This Row],[FY 2022 Appropriation]:[2022-2024 Allocation]])</f>
        <v>5000</v>
      </c>
    </row>
    <row r="157" spans="2:16" ht="38" thickBot="1" x14ac:dyDescent="0.4">
      <c r="B157" s="1" t="s">
        <v>302</v>
      </c>
      <c r="C157" s="2">
        <v>12</v>
      </c>
      <c r="D157" s="1" t="s">
        <v>342</v>
      </c>
      <c r="E157" s="2">
        <v>166000</v>
      </c>
      <c r="F157" s="1" t="s">
        <v>14</v>
      </c>
      <c r="G157" s="2">
        <v>10</v>
      </c>
      <c r="H157" s="1" t="s">
        <v>15</v>
      </c>
      <c r="I157" s="2" t="s">
        <v>16</v>
      </c>
      <c r="J157" s="1"/>
      <c r="K157" s="2">
        <v>180</v>
      </c>
      <c r="L157" s="1" t="s">
        <v>361</v>
      </c>
      <c r="M157" s="1" t="s">
        <v>362</v>
      </c>
      <c r="N157" s="3">
        <v>10000</v>
      </c>
      <c r="O157" s="4">
        <v>0</v>
      </c>
      <c r="P157" s="8">
        <f>SUBTOTAL(109,TblARPA[[#This Row],[FY 2022 Appropriation]:[2022-2024 Allocation]])</f>
        <v>10000</v>
      </c>
    </row>
    <row r="158" spans="2:16" ht="38" thickBot="1" x14ac:dyDescent="0.4">
      <c r="B158" s="1" t="s">
        <v>302</v>
      </c>
      <c r="C158" s="2">
        <v>12</v>
      </c>
      <c r="D158" s="1" t="s">
        <v>342</v>
      </c>
      <c r="E158" s="2">
        <v>166000</v>
      </c>
      <c r="F158" s="1" t="s">
        <v>14</v>
      </c>
      <c r="G158" s="2">
        <v>10</v>
      </c>
      <c r="H158" s="1" t="s">
        <v>15</v>
      </c>
      <c r="I158" s="2" t="s">
        <v>16</v>
      </c>
      <c r="J158" s="1"/>
      <c r="K158" s="2">
        <v>180</v>
      </c>
      <c r="L158" s="1" t="s">
        <v>363</v>
      </c>
      <c r="M158" s="1" t="s">
        <v>364</v>
      </c>
      <c r="N158" s="3">
        <v>2000</v>
      </c>
      <c r="O158" s="4">
        <v>0</v>
      </c>
      <c r="P158" s="8">
        <f>SUBTOTAL(109,TblARPA[[#This Row],[FY 2022 Appropriation]:[2022-2024 Allocation]])</f>
        <v>2000</v>
      </c>
    </row>
    <row r="159" spans="2:16" ht="38" thickBot="1" x14ac:dyDescent="0.4">
      <c r="B159" s="1" t="s">
        <v>302</v>
      </c>
      <c r="C159" s="2">
        <v>12</v>
      </c>
      <c r="D159" s="1" t="s">
        <v>365</v>
      </c>
      <c r="E159" s="2">
        <v>168000</v>
      </c>
      <c r="F159" s="1" t="s">
        <v>14</v>
      </c>
      <c r="G159" s="2">
        <v>10</v>
      </c>
      <c r="H159" s="1" t="s">
        <v>15</v>
      </c>
      <c r="I159" s="2" t="s">
        <v>16</v>
      </c>
      <c r="J159" s="1" t="s">
        <v>304</v>
      </c>
      <c r="K159" s="2">
        <v>180</v>
      </c>
      <c r="L159" s="1" t="s">
        <v>366</v>
      </c>
      <c r="M159" s="1" t="s">
        <v>367</v>
      </c>
      <c r="N159" s="3">
        <v>1380000</v>
      </c>
      <c r="O159" s="4">
        <v>1380000</v>
      </c>
      <c r="P159" s="8">
        <f>SUBTOTAL(109,TblARPA[[#This Row],[FY 2022 Appropriation]:[2022-2024 Allocation]])</f>
        <v>2760000</v>
      </c>
    </row>
    <row r="160" spans="2:16" ht="38" thickBot="1" x14ac:dyDescent="0.4">
      <c r="B160" s="1" t="s">
        <v>302</v>
      </c>
      <c r="C160" s="2">
        <v>12</v>
      </c>
      <c r="D160" s="1" t="s">
        <v>365</v>
      </c>
      <c r="E160" s="2">
        <v>168000</v>
      </c>
      <c r="F160" s="1" t="s">
        <v>14</v>
      </c>
      <c r="G160" s="2">
        <v>10</v>
      </c>
      <c r="H160" s="1" t="s">
        <v>15</v>
      </c>
      <c r="I160" s="2" t="s">
        <v>16</v>
      </c>
      <c r="J160" s="1" t="s">
        <v>304</v>
      </c>
      <c r="K160" s="2">
        <v>180</v>
      </c>
      <c r="L160" s="1" t="s">
        <v>368</v>
      </c>
      <c r="M160" s="1"/>
      <c r="N160" s="3">
        <v>20000000</v>
      </c>
      <c r="O160" s="4">
        <v>20000000</v>
      </c>
      <c r="P160" s="8">
        <f>SUBTOTAL(109,TblARPA[[#This Row],[FY 2022 Appropriation]:[2022-2024 Allocation]])</f>
        <v>40000000</v>
      </c>
    </row>
    <row r="161" spans="2:16" ht="75.5" thickBot="1" x14ac:dyDescent="0.4">
      <c r="B161" s="1" t="s">
        <v>369</v>
      </c>
      <c r="C161" s="2">
        <v>14</v>
      </c>
      <c r="D161" s="1" t="s">
        <v>370</v>
      </c>
      <c r="E161" s="2">
        <v>180000</v>
      </c>
      <c r="F161" s="1" t="s">
        <v>57</v>
      </c>
      <c r="G161" s="2">
        <v>9999</v>
      </c>
      <c r="H161" s="1" t="s">
        <v>57</v>
      </c>
      <c r="I161" s="2" t="s">
        <v>58</v>
      </c>
      <c r="J161" s="1"/>
      <c r="K161" s="2">
        <v>9999</v>
      </c>
      <c r="L161" s="1" t="s">
        <v>371</v>
      </c>
      <c r="M161" s="1" t="s">
        <v>60</v>
      </c>
      <c r="N161" s="3">
        <v>890896</v>
      </c>
      <c r="O161" s="4">
        <v>0</v>
      </c>
      <c r="P161" s="8">
        <f>SUBTOTAL(109,TblARPA[[#This Row],[FY 2022 Appropriation]:[2022-2024 Allocation]])</f>
        <v>890896</v>
      </c>
    </row>
    <row r="162" spans="2:16" ht="75.5" thickBot="1" x14ac:dyDescent="0.4">
      <c r="B162" s="1" t="s">
        <v>369</v>
      </c>
      <c r="C162" s="2">
        <v>14</v>
      </c>
      <c r="D162" s="1" t="s">
        <v>370</v>
      </c>
      <c r="E162" s="2">
        <v>180000</v>
      </c>
      <c r="F162" s="1" t="s">
        <v>57</v>
      </c>
      <c r="G162" s="2">
        <v>9999</v>
      </c>
      <c r="H162" s="1" t="s">
        <v>57</v>
      </c>
      <c r="I162" s="2" t="s">
        <v>58</v>
      </c>
      <c r="J162" s="1"/>
      <c r="K162" s="2">
        <v>9999</v>
      </c>
      <c r="L162" s="1" t="s">
        <v>372</v>
      </c>
      <c r="M162" s="1" t="s">
        <v>60</v>
      </c>
      <c r="N162" s="3">
        <v>2307909</v>
      </c>
      <c r="O162" s="4">
        <v>0</v>
      </c>
      <c r="P162" s="8">
        <f>SUBTOTAL(109,TblARPA[[#This Row],[FY 2022 Appropriation]:[2022-2024 Allocation]])</f>
        <v>2307909</v>
      </c>
    </row>
    <row r="163" spans="2:16" ht="75.5" thickBot="1" x14ac:dyDescent="0.4">
      <c r="B163" s="1" t="s">
        <v>369</v>
      </c>
      <c r="C163" s="2">
        <v>14</v>
      </c>
      <c r="D163" s="1" t="s">
        <v>370</v>
      </c>
      <c r="E163" s="2">
        <v>180000</v>
      </c>
      <c r="F163" s="1" t="s">
        <v>57</v>
      </c>
      <c r="G163" s="2">
        <v>9999</v>
      </c>
      <c r="H163" s="1" t="s">
        <v>57</v>
      </c>
      <c r="I163" s="2" t="s">
        <v>58</v>
      </c>
      <c r="J163" s="1"/>
      <c r="K163" s="2">
        <v>9999</v>
      </c>
      <c r="L163" s="1" t="s">
        <v>373</v>
      </c>
      <c r="M163" s="1" t="s">
        <v>60</v>
      </c>
      <c r="N163" s="3">
        <v>1495144</v>
      </c>
      <c r="O163" s="4">
        <v>0</v>
      </c>
      <c r="P163" s="8">
        <f>SUBTOTAL(109,TblARPA[[#This Row],[FY 2022 Appropriation]:[2022-2024 Allocation]])</f>
        <v>1495144</v>
      </c>
    </row>
    <row r="164" spans="2:16" ht="63" thickBot="1" x14ac:dyDescent="0.4">
      <c r="B164" s="1" t="s">
        <v>374</v>
      </c>
      <c r="C164" s="2">
        <v>15</v>
      </c>
      <c r="D164" s="1" t="s">
        <v>375</v>
      </c>
      <c r="E164" s="2">
        <v>183030</v>
      </c>
      <c r="F164" s="1" t="s">
        <v>14</v>
      </c>
      <c r="G164" s="2">
        <v>10</v>
      </c>
      <c r="H164" s="1" t="s">
        <v>21</v>
      </c>
      <c r="I164" s="2" t="s">
        <v>22</v>
      </c>
      <c r="J164" s="1"/>
      <c r="K164" s="2">
        <v>150</v>
      </c>
      <c r="L164" s="1" t="s">
        <v>376</v>
      </c>
      <c r="M164" s="1" t="s">
        <v>377</v>
      </c>
      <c r="N164" s="3">
        <v>5114070</v>
      </c>
      <c r="O164" s="4">
        <v>0</v>
      </c>
      <c r="P164" s="8">
        <f>SUBTOTAL(109,TblARPA[[#This Row],[FY 2022 Appropriation]:[2022-2024 Allocation]])</f>
        <v>5114070</v>
      </c>
    </row>
    <row r="165" spans="2:16" ht="88" thickBot="1" x14ac:dyDescent="0.4">
      <c r="B165" s="1" t="s">
        <v>374</v>
      </c>
      <c r="C165" s="2">
        <v>15</v>
      </c>
      <c r="D165" s="1" t="s">
        <v>375</v>
      </c>
      <c r="E165" s="2">
        <v>183030</v>
      </c>
      <c r="F165" s="1" t="s">
        <v>14</v>
      </c>
      <c r="G165" s="2">
        <v>10</v>
      </c>
      <c r="H165" s="1" t="s">
        <v>21</v>
      </c>
      <c r="I165" s="2" t="s">
        <v>22</v>
      </c>
      <c r="J165" s="1"/>
      <c r="K165" s="2">
        <v>150</v>
      </c>
      <c r="L165" s="1" t="s">
        <v>378</v>
      </c>
      <c r="M165" s="1" t="s">
        <v>379</v>
      </c>
      <c r="N165" s="3">
        <v>4900000</v>
      </c>
      <c r="O165" s="4">
        <v>0</v>
      </c>
      <c r="P165" s="8">
        <f>SUBTOTAL(109,TblARPA[[#This Row],[FY 2022 Appropriation]:[2022-2024 Allocation]])</f>
        <v>4900000</v>
      </c>
    </row>
    <row r="166" spans="2:16" ht="38" thickBot="1" x14ac:dyDescent="0.4">
      <c r="B166" s="1" t="s">
        <v>374</v>
      </c>
      <c r="C166" s="2">
        <v>15</v>
      </c>
      <c r="D166" s="1" t="s">
        <v>375</v>
      </c>
      <c r="E166" s="2">
        <v>183030</v>
      </c>
      <c r="F166" s="1" t="s">
        <v>14</v>
      </c>
      <c r="G166" s="2">
        <v>10</v>
      </c>
      <c r="H166" s="1" t="s">
        <v>21</v>
      </c>
      <c r="I166" s="2" t="s">
        <v>22</v>
      </c>
      <c r="J166" s="1"/>
      <c r="K166" s="2">
        <v>150</v>
      </c>
      <c r="L166" s="1" t="s">
        <v>380</v>
      </c>
      <c r="M166" s="1" t="s">
        <v>381</v>
      </c>
      <c r="N166" s="3">
        <v>256284</v>
      </c>
      <c r="O166" s="4">
        <v>0</v>
      </c>
      <c r="P166" s="8">
        <f>SUBTOTAL(109,TblARPA[[#This Row],[FY 2022 Appropriation]:[2022-2024 Allocation]])</f>
        <v>256284</v>
      </c>
    </row>
    <row r="167" spans="2:16" ht="75.5" thickBot="1" x14ac:dyDescent="0.4">
      <c r="B167" s="1" t="s">
        <v>374</v>
      </c>
      <c r="C167" s="2">
        <v>15</v>
      </c>
      <c r="D167" s="1" t="s">
        <v>375</v>
      </c>
      <c r="E167" s="2">
        <v>183030</v>
      </c>
      <c r="F167" s="1" t="s">
        <v>57</v>
      </c>
      <c r="G167" s="2">
        <v>9999</v>
      </c>
      <c r="H167" s="1" t="s">
        <v>57</v>
      </c>
      <c r="I167" s="2" t="s">
        <v>58</v>
      </c>
      <c r="J167" s="1"/>
      <c r="K167" s="2">
        <v>9999</v>
      </c>
      <c r="L167" s="1" t="s">
        <v>382</v>
      </c>
      <c r="M167" s="1" t="s">
        <v>60</v>
      </c>
      <c r="N167" s="3">
        <v>1439777</v>
      </c>
      <c r="O167" s="4">
        <v>0</v>
      </c>
      <c r="P167" s="8">
        <f>SUBTOTAL(109,TblARPA[[#This Row],[FY 2022 Appropriation]:[2022-2024 Allocation]])</f>
        <v>1439777</v>
      </c>
    </row>
    <row r="168" spans="2:16" ht="38" thickBot="1" x14ac:dyDescent="0.4">
      <c r="B168" s="1" t="s">
        <v>374</v>
      </c>
      <c r="C168" s="2">
        <v>15</v>
      </c>
      <c r="D168" s="1" t="s">
        <v>383</v>
      </c>
      <c r="E168" s="2">
        <v>183510</v>
      </c>
      <c r="F168" s="1" t="s">
        <v>14</v>
      </c>
      <c r="G168" s="2">
        <v>10</v>
      </c>
      <c r="H168" s="1" t="s">
        <v>21</v>
      </c>
      <c r="I168" s="2" t="s">
        <v>22</v>
      </c>
      <c r="J168" s="1"/>
      <c r="K168" s="2">
        <v>150</v>
      </c>
      <c r="L168" s="1" t="s">
        <v>384</v>
      </c>
      <c r="M168" s="1" t="s">
        <v>385</v>
      </c>
      <c r="N168" s="3">
        <v>20000</v>
      </c>
      <c r="O168" s="4">
        <v>0</v>
      </c>
      <c r="P168" s="8">
        <f>SUBTOTAL(109,TblARPA[[#This Row],[FY 2022 Appropriation]:[2022-2024 Allocation]])</f>
        <v>20000</v>
      </c>
    </row>
    <row r="169" spans="2:16" ht="38" thickBot="1" x14ac:dyDescent="0.4">
      <c r="B169" s="1" t="s">
        <v>374</v>
      </c>
      <c r="C169" s="2">
        <v>15</v>
      </c>
      <c r="D169" s="1" t="s">
        <v>383</v>
      </c>
      <c r="E169" s="2">
        <v>183510</v>
      </c>
      <c r="F169" s="1" t="s">
        <v>14</v>
      </c>
      <c r="G169" s="2">
        <v>10</v>
      </c>
      <c r="H169" s="1" t="s">
        <v>21</v>
      </c>
      <c r="I169" s="2" t="s">
        <v>22</v>
      </c>
      <c r="J169" s="1"/>
      <c r="K169" s="2">
        <v>150</v>
      </c>
      <c r="L169" s="1" t="s">
        <v>386</v>
      </c>
      <c r="M169" s="1" t="s">
        <v>387</v>
      </c>
      <c r="N169" s="3">
        <v>509000</v>
      </c>
      <c r="O169" s="4">
        <v>0</v>
      </c>
      <c r="P169" s="8">
        <f>SUBTOTAL(109,TblARPA[[#This Row],[FY 2022 Appropriation]:[2022-2024 Allocation]])</f>
        <v>509000</v>
      </c>
    </row>
    <row r="170" spans="2:16" ht="50.5" thickBot="1" x14ac:dyDescent="0.4">
      <c r="B170" s="1" t="s">
        <v>374</v>
      </c>
      <c r="C170" s="2">
        <v>15</v>
      </c>
      <c r="D170" s="1" t="s">
        <v>383</v>
      </c>
      <c r="E170" s="2">
        <v>183510</v>
      </c>
      <c r="F170" s="1" t="s">
        <v>14</v>
      </c>
      <c r="G170" s="2">
        <v>10</v>
      </c>
      <c r="H170" s="1" t="s">
        <v>21</v>
      </c>
      <c r="I170" s="2" t="s">
        <v>22</v>
      </c>
      <c r="J170" s="1"/>
      <c r="K170" s="2">
        <v>150</v>
      </c>
      <c r="L170" s="1" t="s">
        <v>388</v>
      </c>
      <c r="M170" s="1" t="s">
        <v>389</v>
      </c>
      <c r="N170" s="3">
        <v>50000000</v>
      </c>
      <c r="O170" s="4">
        <v>0</v>
      </c>
      <c r="P170" s="8">
        <f>SUBTOTAL(109,TblARPA[[#This Row],[FY 2022 Appropriation]:[2022-2024 Allocation]])</f>
        <v>50000000</v>
      </c>
    </row>
    <row r="171" spans="2:16" ht="37.5" x14ac:dyDescent="0.35">
      <c r="B171" s="5" t="s">
        <v>390</v>
      </c>
      <c r="C171" s="6">
        <v>16</v>
      </c>
      <c r="D171" s="5" t="s">
        <v>391</v>
      </c>
      <c r="E171" s="6">
        <v>184000</v>
      </c>
      <c r="F171" s="5" t="s">
        <v>14</v>
      </c>
      <c r="G171" s="6">
        <v>10</v>
      </c>
      <c r="H171" s="5" t="s">
        <v>392</v>
      </c>
      <c r="I171" s="6" t="s">
        <v>393</v>
      </c>
      <c r="J171" s="5"/>
      <c r="K171" s="6">
        <v>50</v>
      </c>
      <c r="L171" s="5" t="s">
        <v>394</v>
      </c>
      <c r="M171" s="5" t="s">
        <v>395</v>
      </c>
      <c r="N171" s="7">
        <v>120000000</v>
      </c>
      <c r="O171" s="8">
        <v>0</v>
      </c>
      <c r="P171" s="8">
        <f>SUBTOTAL(109,TblARPA[[#This Row],[FY 2022 Appropriation]:[2022-2024 Allocation]])</f>
        <v>120000000</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HB SB 7001 Introduced</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2021-07-30T02:19:49Z</dcterms:created>
  <dcterms:modified xsi:type="dcterms:W3CDTF">2021-07-30T17:58:09Z</dcterms:modified>
</cp:coreProperties>
</file>